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ВОШ 2023-2024 учебный год\Отчеты ШЭ ВсОШ\ФК\Новый\"/>
    </mc:Choice>
  </mc:AlternateContent>
  <bookViews>
    <workbookView xWindow="0" yWindow="0" windowWidth="28800" windowHeight="12330" activeTab="1"/>
  </bookViews>
  <sheets>
    <sheet name="7-8" sheetId="6" r:id="rId1"/>
    <sheet name="9-11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3" l="1"/>
  <c r="K10" i="13"/>
  <c r="M10" i="13"/>
  <c r="O10" i="13"/>
  <c r="Q10" i="13"/>
  <c r="S10" i="13"/>
  <c r="U10" i="13"/>
  <c r="V10" i="13"/>
  <c r="X10" i="13" s="1"/>
  <c r="Y10" i="13" s="1"/>
  <c r="AB10" i="13" s="1"/>
  <c r="AD10" i="13" s="1"/>
  <c r="AA10" i="13"/>
  <c r="I11" i="13"/>
  <c r="K11" i="13"/>
  <c r="M11" i="13"/>
  <c r="O11" i="13"/>
  <c r="Q11" i="13"/>
  <c r="S11" i="13"/>
  <c r="U11" i="13"/>
  <c r="Y11" i="13"/>
  <c r="AA11" i="13"/>
  <c r="AB11" i="13" s="1"/>
  <c r="AD11" i="13" s="1"/>
  <c r="I12" i="13"/>
  <c r="M12" i="13"/>
  <c r="O12" i="13"/>
  <c r="Q12" i="13"/>
  <c r="S12" i="13"/>
  <c r="U12" i="13"/>
  <c r="V12" i="13"/>
  <c r="X12" i="13" s="1"/>
  <c r="Y12" i="13" s="1"/>
  <c r="AB12" i="13" s="1"/>
  <c r="AD12" i="13" s="1"/>
  <c r="AA12" i="13"/>
  <c r="I13" i="13"/>
  <c r="K13" i="13"/>
  <c r="M13" i="13"/>
  <c r="O13" i="13"/>
  <c r="Q13" i="13"/>
  <c r="S13" i="13"/>
  <c r="U13" i="13"/>
  <c r="AA13" i="13"/>
  <c r="I14" i="13"/>
  <c r="M14" i="13"/>
  <c r="O14" i="13"/>
  <c r="Q14" i="13"/>
  <c r="S14" i="13"/>
  <c r="U14" i="13"/>
  <c r="AA14" i="13"/>
  <c r="I15" i="13"/>
  <c r="M15" i="13"/>
  <c r="O15" i="13"/>
  <c r="Q15" i="13"/>
  <c r="S15" i="13"/>
  <c r="U15" i="13"/>
  <c r="AA15" i="13"/>
  <c r="I16" i="13"/>
  <c r="M16" i="13"/>
  <c r="O16" i="13"/>
  <c r="Q16" i="13"/>
  <c r="S16" i="13"/>
  <c r="U16" i="13"/>
  <c r="AA16" i="13"/>
  <c r="I17" i="13"/>
  <c r="M17" i="13"/>
  <c r="O17" i="13"/>
  <c r="Q17" i="13"/>
  <c r="S17" i="13"/>
  <c r="U17" i="13"/>
  <c r="AA17" i="13"/>
  <c r="I18" i="13"/>
  <c r="K18" i="13"/>
  <c r="M18" i="13"/>
  <c r="V18" i="13" s="1"/>
  <c r="X18" i="13" s="1"/>
  <c r="Y18" i="13" s="1"/>
  <c r="AB18" i="13" s="1"/>
  <c r="AD18" i="13" s="1"/>
  <c r="O18" i="13"/>
  <c r="Q18" i="13"/>
  <c r="S18" i="13"/>
  <c r="U18" i="13"/>
  <c r="AA18" i="13"/>
  <c r="I19" i="13"/>
  <c r="K19" i="13"/>
  <c r="M19" i="13"/>
  <c r="O19" i="13"/>
  <c r="Q19" i="13"/>
  <c r="S19" i="13"/>
  <c r="U19" i="13"/>
  <c r="AA19" i="13"/>
  <c r="I20" i="13"/>
  <c r="K20" i="13"/>
  <c r="M20" i="13"/>
  <c r="O20" i="13"/>
  <c r="Q20" i="13"/>
  <c r="S20" i="13"/>
  <c r="U20" i="13"/>
  <c r="V20" i="13"/>
  <c r="X20" i="13" s="1"/>
  <c r="Y20" i="13" s="1"/>
  <c r="AB20" i="13" s="1"/>
  <c r="AD20" i="13" s="1"/>
  <c r="AA20" i="13"/>
  <c r="I21" i="13"/>
  <c r="M21" i="13"/>
  <c r="O21" i="13"/>
  <c r="Q21" i="13"/>
  <c r="S21" i="13"/>
  <c r="U21" i="13"/>
  <c r="V21" i="13"/>
  <c r="X21" i="13" s="1"/>
  <c r="Y21" i="13" s="1"/>
  <c r="AB21" i="13" s="1"/>
  <c r="AD21" i="13" s="1"/>
  <c r="AA21" i="13"/>
  <c r="I22" i="13"/>
  <c r="K22" i="13"/>
  <c r="M22" i="13"/>
  <c r="O22" i="13"/>
  <c r="Q22" i="13"/>
  <c r="S22" i="13"/>
  <c r="U22" i="13"/>
  <c r="AA22" i="13"/>
  <c r="I23" i="13"/>
  <c r="K23" i="13"/>
  <c r="M23" i="13"/>
  <c r="V23" i="13" s="1"/>
  <c r="X23" i="13" s="1"/>
  <c r="Y23" i="13" s="1"/>
  <c r="AB23" i="13" s="1"/>
  <c r="AD23" i="13" s="1"/>
  <c r="O23" i="13"/>
  <c r="Q23" i="13"/>
  <c r="S23" i="13"/>
  <c r="U23" i="13"/>
  <c r="AA23" i="13"/>
  <c r="I24" i="13"/>
  <c r="K24" i="13"/>
  <c r="M24" i="13"/>
  <c r="O24" i="13"/>
  <c r="Q24" i="13"/>
  <c r="S24" i="13"/>
  <c r="U24" i="13"/>
  <c r="AA24" i="13"/>
  <c r="I25" i="13"/>
  <c r="K25" i="13"/>
  <c r="M25" i="13"/>
  <c r="O25" i="13"/>
  <c r="Q25" i="13"/>
  <c r="S25" i="13"/>
  <c r="U25" i="13"/>
  <c r="V25" i="13"/>
  <c r="X25" i="13" s="1"/>
  <c r="Y25" i="13" s="1"/>
  <c r="AB25" i="13" s="1"/>
  <c r="AD25" i="13" s="1"/>
  <c r="AA25" i="13"/>
  <c r="I26" i="13"/>
  <c r="K26" i="13"/>
  <c r="M26" i="13"/>
  <c r="O26" i="13"/>
  <c r="Q26" i="13"/>
  <c r="S26" i="13"/>
  <c r="U26" i="13"/>
  <c r="AA26" i="13"/>
  <c r="I27" i="13"/>
  <c r="K27" i="13"/>
  <c r="M27" i="13"/>
  <c r="V27" i="13" s="1"/>
  <c r="X27" i="13" s="1"/>
  <c r="Y27" i="13" s="1"/>
  <c r="AB27" i="13" s="1"/>
  <c r="AD27" i="13" s="1"/>
  <c r="O27" i="13"/>
  <c r="Q27" i="13"/>
  <c r="S27" i="13"/>
  <c r="U27" i="13"/>
  <c r="AA27" i="13"/>
  <c r="I28" i="13"/>
  <c r="M28" i="13"/>
  <c r="V28" i="13" s="1"/>
  <c r="X28" i="13" s="1"/>
  <c r="Y28" i="13" s="1"/>
  <c r="AB28" i="13" s="1"/>
  <c r="AD28" i="13" s="1"/>
  <c r="O28" i="13"/>
  <c r="Q28" i="13"/>
  <c r="S28" i="13"/>
  <c r="U28" i="13"/>
  <c r="AA28" i="13"/>
  <c r="I29" i="13"/>
  <c r="M29" i="13"/>
  <c r="V29" i="13" s="1"/>
  <c r="X29" i="13" s="1"/>
  <c r="Y29" i="13" s="1"/>
  <c r="AB29" i="13" s="1"/>
  <c r="AD29" i="13" s="1"/>
  <c r="O29" i="13"/>
  <c r="Q29" i="13"/>
  <c r="S29" i="13"/>
  <c r="U29" i="13"/>
  <c r="AA29" i="13"/>
  <c r="I30" i="13"/>
  <c r="K30" i="13"/>
  <c r="M30" i="13"/>
  <c r="O30" i="13"/>
  <c r="Q30" i="13"/>
  <c r="S30" i="13"/>
  <c r="U30" i="13"/>
  <c r="AA30" i="13"/>
  <c r="Q31" i="13"/>
  <c r="I32" i="13"/>
  <c r="K32" i="13"/>
  <c r="M32" i="13"/>
  <c r="O32" i="13"/>
  <c r="Q32" i="13"/>
  <c r="S32" i="13"/>
  <c r="U32" i="13"/>
  <c r="AA32" i="13"/>
  <c r="I33" i="13"/>
  <c r="M33" i="13"/>
  <c r="O33" i="13"/>
  <c r="Q33" i="13"/>
  <c r="S33" i="13"/>
  <c r="U33" i="13"/>
  <c r="AA33" i="13"/>
  <c r="I34" i="13"/>
  <c r="M34" i="13"/>
  <c r="O34" i="13"/>
  <c r="Q34" i="13"/>
  <c r="S34" i="13"/>
  <c r="U34" i="13"/>
  <c r="AA34" i="13"/>
  <c r="I35" i="13"/>
  <c r="M35" i="13"/>
  <c r="O35" i="13"/>
  <c r="Q35" i="13"/>
  <c r="S35" i="13"/>
  <c r="U35" i="13"/>
  <c r="AA35" i="13"/>
  <c r="I36" i="13"/>
  <c r="M36" i="13"/>
  <c r="O36" i="13"/>
  <c r="Q36" i="13"/>
  <c r="S36" i="13"/>
  <c r="U36" i="13"/>
  <c r="AA36" i="13"/>
  <c r="I37" i="13"/>
  <c r="M37" i="13"/>
  <c r="O37" i="13"/>
  <c r="Q37" i="13"/>
  <c r="S37" i="13"/>
  <c r="U37" i="13"/>
  <c r="AA37" i="13"/>
  <c r="I38" i="13"/>
  <c r="M38" i="13"/>
  <c r="O38" i="13"/>
  <c r="Q38" i="13"/>
  <c r="S38" i="13"/>
  <c r="U38" i="13"/>
  <c r="AA38" i="13"/>
  <c r="I39" i="13"/>
  <c r="K39" i="13"/>
  <c r="M39" i="13"/>
  <c r="V39" i="13" s="1"/>
  <c r="X39" i="13" s="1"/>
  <c r="Y39" i="13" s="1"/>
  <c r="AB39" i="13" s="1"/>
  <c r="AD39" i="13" s="1"/>
  <c r="O39" i="13"/>
  <c r="Q39" i="13"/>
  <c r="S39" i="13"/>
  <c r="U39" i="13"/>
  <c r="AA39" i="13"/>
  <c r="I40" i="13"/>
  <c r="K40" i="13"/>
  <c r="M40" i="13"/>
  <c r="O40" i="13"/>
  <c r="Q40" i="13"/>
  <c r="S40" i="13"/>
  <c r="U40" i="13"/>
  <c r="AA40" i="13"/>
  <c r="I41" i="13"/>
  <c r="K41" i="13"/>
  <c r="M41" i="13"/>
  <c r="O41" i="13"/>
  <c r="Q41" i="13"/>
  <c r="S41" i="13"/>
  <c r="U41" i="13"/>
  <c r="V41" i="13"/>
  <c r="X41" i="13" s="1"/>
  <c r="Y41" i="13" s="1"/>
  <c r="AB41" i="13" s="1"/>
  <c r="AD41" i="13" s="1"/>
  <c r="AA41" i="13"/>
  <c r="I42" i="13"/>
  <c r="K42" i="13"/>
  <c r="M42" i="13"/>
  <c r="O42" i="13"/>
  <c r="Q42" i="13"/>
  <c r="S42" i="13"/>
  <c r="U42" i="13"/>
  <c r="AA42" i="13"/>
  <c r="I43" i="13"/>
  <c r="K43" i="13"/>
  <c r="M43" i="13"/>
  <c r="V43" i="13" s="1"/>
  <c r="X43" i="13" s="1"/>
  <c r="Y43" i="13" s="1"/>
  <c r="AB43" i="13" s="1"/>
  <c r="AD43" i="13" s="1"/>
  <c r="O43" i="13"/>
  <c r="Q43" i="13"/>
  <c r="S43" i="13"/>
  <c r="U43" i="13"/>
  <c r="AA43" i="13"/>
  <c r="I44" i="13"/>
  <c r="K44" i="13"/>
  <c r="M44" i="13"/>
  <c r="O44" i="13"/>
  <c r="Q44" i="13"/>
  <c r="S44" i="13"/>
  <c r="U44" i="13"/>
  <c r="V44" i="13"/>
  <c r="X44" i="13" s="1"/>
  <c r="Y44" i="13" s="1"/>
  <c r="AB44" i="13" s="1"/>
  <c r="AD44" i="13" s="1"/>
  <c r="AA44" i="13"/>
  <c r="I45" i="13"/>
  <c r="K45" i="13"/>
  <c r="M45" i="13"/>
  <c r="O45" i="13"/>
  <c r="Q45" i="13"/>
  <c r="S45" i="13"/>
  <c r="U45" i="13"/>
  <c r="AA45" i="13"/>
  <c r="I46" i="13"/>
  <c r="K46" i="13"/>
  <c r="M46" i="13"/>
  <c r="V46" i="13" s="1"/>
  <c r="X46" i="13" s="1"/>
  <c r="Y46" i="13" s="1"/>
  <c r="AB46" i="13" s="1"/>
  <c r="AD46" i="13" s="1"/>
  <c r="O46" i="13"/>
  <c r="Q46" i="13"/>
  <c r="S46" i="13"/>
  <c r="U46" i="13"/>
  <c r="AA46" i="13"/>
  <c r="I47" i="13"/>
  <c r="K47" i="13"/>
  <c r="M47" i="13"/>
  <c r="O47" i="13"/>
  <c r="Q47" i="13"/>
  <c r="S47" i="13"/>
  <c r="U47" i="13"/>
  <c r="AA47" i="13"/>
  <c r="I48" i="13"/>
  <c r="K48" i="13"/>
  <c r="M48" i="13"/>
  <c r="O48" i="13"/>
  <c r="Q48" i="13"/>
  <c r="S48" i="13"/>
  <c r="U48" i="13"/>
  <c r="V48" i="13"/>
  <c r="X48" i="13" s="1"/>
  <c r="Y48" i="13" s="1"/>
  <c r="AB48" i="13" s="1"/>
  <c r="AD48" i="13" s="1"/>
  <c r="AA48" i="13"/>
  <c r="V45" i="13" l="1"/>
  <c r="X45" i="13" s="1"/>
  <c r="Y45" i="13" s="1"/>
  <c r="V47" i="13"/>
  <c r="X47" i="13" s="1"/>
  <c r="Y47" i="13" s="1"/>
  <c r="AB45" i="13"/>
  <c r="AD45" i="13" s="1"/>
  <c r="AB47" i="13"/>
  <c r="AD47" i="13" s="1"/>
  <c r="V42" i="13"/>
  <c r="X42" i="13" s="1"/>
  <c r="Y42" i="13" s="1"/>
  <c r="AB42" i="13"/>
  <c r="AD42" i="13" s="1"/>
  <c r="V38" i="13"/>
  <c r="X38" i="13" s="1"/>
  <c r="Y38" i="13" s="1"/>
  <c r="AB38" i="13" s="1"/>
  <c r="AD38" i="13" s="1"/>
  <c r="V36" i="13"/>
  <c r="X36" i="13" s="1"/>
  <c r="Y36" i="13" s="1"/>
  <c r="AB36" i="13" s="1"/>
  <c r="AD36" i="13" s="1"/>
  <c r="V34" i="13"/>
  <c r="X34" i="13" s="1"/>
  <c r="Y34" i="13" s="1"/>
  <c r="AB34" i="13" s="1"/>
  <c r="AD34" i="13" s="1"/>
  <c r="V32" i="13"/>
  <c r="X32" i="13" s="1"/>
  <c r="Y32" i="13" s="1"/>
  <c r="AB32" i="13" s="1"/>
  <c r="AD32" i="13" s="1"/>
  <c r="V26" i="13"/>
  <c r="X26" i="13" s="1"/>
  <c r="Y26" i="13" s="1"/>
  <c r="AB26" i="13" s="1"/>
  <c r="AD26" i="13" s="1"/>
  <c r="V22" i="13"/>
  <c r="X22" i="13" s="1"/>
  <c r="Y22" i="13" s="1"/>
  <c r="AB22" i="13" s="1"/>
  <c r="AD22" i="13" s="1"/>
  <c r="V17" i="13"/>
  <c r="X17" i="13" s="1"/>
  <c r="Y17" i="13" s="1"/>
  <c r="AB17" i="13" s="1"/>
  <c r="AD17" i="13" s="1"/>
  <c r="V15" i="13"/>
  <c r="X15" i="13" s="1"/>
  <c r="Y15" i="13" s="1"/>
  <c r="AB15" i="13" s="1"/>
  <c r="AD15" i="13" s="1"/>
  <c r="V13" i="13"/>
  <c r="X13" i="13" s="1"/>
  <c r="Y13" i="13" s="1"/>
  <c r="AB13" i="13" s="1"/>
  <c r="AD13" i="13" s="1"/>
  <c r="V11" i="13"/>
  <c r="V40" i="13"/>
  <c r="X40" i="13" s="1"/>
  <c r="Y40" i="13" s="1"/>
  <c r="AB40" i="13" s="1"/>
  <c r="AD40" i="13" s="1"/>
  <c r="V37" i="13"/>
  <c r="X37" i="13" s="1"/>
  <c r="Y37" i="13" s="1"/>
  <c r="AB37" i="13" s="1"/>
  <c r="AD37" i="13" s="1"/>
  <c r="V35" i="13"/>
  <c r="X35" i="13" s="1"/>
  <c r="Y35" i="13" s="1"/>
  <c r="AB35" i="13" s="1"/>
  <c r="AD35" i="13" s="1"/>
  <c r="V33" i="13"/>
  <c r="X33" i="13" s="1"/>
  <c r="Y33" i="13" s="1"/>
  <c r="AB33" i="13" s="1"/>
  <c r="AD33" i="13" s="1"/>
  <c r="V30" i="13"/>
  <c r="X30" i="13" s="1"/>
  <c r="Y30" i="13" s="1"/>
  <c r="AB30" i="13" s="1"/>
  <c r="AD30" i="13" s="1"/>
  <c r="V24" i="13"/>
  <c r="X24" i="13" s="1"/>
  <c r="Y24" i="13" s="1"/>
  <c r="AB24" i="13" s="1"/>
  <c r="AD24" i="13" s="1"/>
  <c r="V19" i="13"/>
  <c r="X19" i="13" s="1"/>
  <c r="Y19" i="13" s="1"/>
  <c r="AB19" i="13" s="1"/>
  <c r="AD19" i="13" s="1"/>
  <c r="V16" i="13"/>
  <c r="X16" i="13" s="1"/>
  <c r="Y16" i="13" s="1"/>
  <c r="AB16" i="13" s="1"/>
  <c r="AD16" i="13" s="1"/>
  <c r="V14" i="13"/>
  <c r="X14" i="13" s="1"/>
  <c r="Y14" i="13" s="1"/>
  <c r="AB14" i="13" s="1"/>
  <c r="AD14" i="13" s="1"/>
  <c r="AA40" i="6"/>
  <c r="AA41" i="6"/>
  <c r="AA35" i="6"/>
  <c r="AA38" i="6"/>
  <c r="AA45" i="6"/>
  <c r="AA42" i="6"/>
  <c r="AA44" i="6"/>
  <c r="AA43" i="6"/>
  <c r="AA37" i="6"/>
  <c r="AA36" i="6"/>
  <c r="AA33" i="6"/>
  <c r="AA34" i="6"/>
  <c r="AA39" i="6"/>
  <c r="AA73" i="6"/>
  <c r="AA75" i="6"/>
  <c r="AA78" i="6"/>
  <c r="AA79" i="6"/>
  <c r="AA76" i="6"/>
  <c r="AA80" i="6"/>
  <c r="AA77" i="6"/>
  <c r="AA74" i="6"/>
  <c r="K74" i="6"/>
  <c r="M74" i="6"/>
  <c r="O74" i="6"/>
  <c r="Q74" i="6"/>
  <c r="S74" i="6"/>
  <c r="U74" i="6"/>
  <c r="K77" i="6"/>
  <c r="M77" i="6"/>
  <c r="O77" i="6"/>
  <c r="Q77" i="6"/>
  <c r="S77" i="6"/>
  <c r="U77" i="6"/>
  <c r="K80" i="6"/>
  <c r="M80" i="6"/>
  <c r="O80" i="6"/>
  <c r="Q80" i="6"/>
  <c r="S80" i="6"/>
  <c r="U80" i="6"/>
  <c r="K76" i="6"/>
  <c r="M76" i="6"/>
  <c r="O76" i="6"/>
  <c r="Q76" i="6"/>
  <c r="S76" i="6"/>
  <c r="U76" i="6"/>
  <c r="K79" i="6"/>
  <c r="M79" i="6"/>
  <c r="O79" i="6"/>
  <c r="Q79" i="6"/>
  <c r="S79" i="6"/>
  <c r="U79" i="6"/>
  <c r="K78" i="6"/>
  <c r="M78" i="6"/>
  <c r="O78" i="6"/>
  <c r="Q78" i="6"/>
  <c r="S78" i="6"/>
  <c r="U78" i="6"/>
  <c r="K75" i="6"/>
  <c r="M75" i="6"/>
  <c r="O75" i="6"/>
  <c r="Q75" i="6"/>
  <c r="S75" i="6"/>
  <c r="U75" i="6"/>
  <c r="K73" i="6"/>
  <c r="M73" i="6"/>
  <c r="O73" i="6"/>
  <c r="Q73" i="6"/>
  <c r="S73" i="6"/>
  <c r="U73" i="6"/>
  <c r="K39" i="6"/>
  <c r="M39" i="6"/>
  <c r="O39" i="6"/>
  <c r="Q39" i="6"/>
  <c r="S39" i="6"/>
  <c r="U39" i="6"/>
  <c r="K40" i="6"/>
  <c r="M40" i="6"/>
  <c r="O40" i="6"/>
  <c r="Q40" i="6"/>
  <c r="S40" i="6"/>
  <c r="U40" i="6"/>
  <c r="K41" i="6"/>
  <c r="M41" i="6"/>
  <c r="O41" i="6"/>
  <c r="Q41" i="6"/>
  <c r="S41" i="6"/>
  <c r="U41" i="6"/>
  <c r="K35" i="6"/>
  <c r="M35" i="6"/>
  <c r="O35" i="6"/>
  <c r="Q35" i="6"/>
  <c r="S35" i="6"/>
  <c r="U35" i="6"/>
  <c r="K38" i="6"/>
  <c r="M38" i="6"/>
  <c r="O38" i="6"/>
  <c r="Q38" i="6"/>
  <c r="S38" i="6"/>
  <c r="U38" i="6"/>
  <c r="K45" i="6"/>
  <c r="M45" i="6"/>
  <c r="O45" i="6"/>
  <c r="Q45" i="6"/>
  <c r="S45" i="6"/>
  <c r="U45" i="6"/>
  <c r="K42" i="6"/>
  <c r="M42" i="6"/>
  <c r="O42" i="6"/>
  <c r="Q42" i="6"/>
  <c r="S42" i="6"/>
  <c r="U42" i="6"/>
  <c r="K44" i="6"/>
  <c r="M44" i="6"/>
  <c r="O44" i="6"/>
  <c r="Q44" i="6"/>
  <c r="S44" i="6"/>
  <c r="U44" i="6"/>
  <c r="K43" i="6"/>
  <c r="M43" i="6"/>
  <c r="O43" i="6"/>
  <c r="Q43" i="6"/>
  <c r="S43" i="6"/>
  <c r="U43" i="6"/>
  <c r="K37" i="6"/>
  <c r="M37" i="6"/>
  <c r="O37" i="6"/>
  <c r="Q37" i="6"/>
  <c r="S37" i="6"/>
  <c r="U37" i="6"/>
  <c r="K36" i="6"/>
  <c r="M36" i="6"/>
  <c r="O36" i="6"/>
  <c r="Q36" i="6"/>
  <c r="S36" i="6"/>
  <c r="U36" i="6"/>
  <c r="K33" i="6"/>
  <c r="M33" i="6"/>
  <c r="O33" i="6"/>
  <c r="Q33" i="6"/>
  <c r="S33" i="6"/>
  <c r="U33" i="6"/>
  <c r="K34" i="6"/>
  <c r="M34" i="6"/>
  <c r="O34" i="6"/>
  <c r="Q34" i="6"/>
  <c r="S34" i="6"/>
  <c r="U34" i="6"/>
  <c r="I34" i="6"/>
  <c r="I33" i="6"/>
  <c r="I36" i="6"/>
  <c r="I37" i="6"/>
  <c r="I43" i="6"/>
  <c r="I44" i="6"/>
  <c r="I42" i="6"/>
  <c r="I45" i="6"/>
  <c r="I38" i="6"/>
  <c r="I35" i="6"/>
  <c r="I41" i="6"/>
  <c r="I40" i="6"/>
  <c r="I39" i="6"/>
  <c r="I73" i="6"/>
  <c r="I75" i="6"/>
  <c r="I78" i="6"/>
  <c r="I79" i="6"/>
  <c r="I76" i="6"/>
  <c r="I80" i="6"/>
  <c r="I77" i="6"/>
  <c r="I74" i="6"/>
  <c r="V37" i="6" l="1"/>
  <c r="X37" i="6" s="1"/>
  <c r="Y37" i="6" s="1"/>
  <c r="AB37" i="6" s="1"/>
  <c r="AD37" i="6" s="1"/>
  <c r="V45" i="6"/>
  <c r="X45" i="6" s="1"/>
  <c r="Y45" i="6" s="1"/>
  <c r="AB45" i="6" s="1"/>
  <c r="AD45" i="6" s="1"/>
  <c r="V40" i="6"/>
  <c r="X40" i="6" s="1"/>
  <c r="Y40" i="6" s="1"/>
  <c r="AB40" i="6" s="1"/>
  <c r="AD40" i="6" s="1"/>
  <c r="V78" i="6"/>
  <c r="X78" i="6" s="1"/>
  <c r="Y78" i="6" s="1"/>
  <c r="AB78" i="6" s="1"/>
  <c r="AD78" i="6" s="1"/>
  <c r="V77" i="6"/>
  <c r="X77" i="6" s="1"/>
  <c r="Y77" i="6" s="1"/>
  <c r="AB77" i="6" s="1"/>
  <c r="AD77" i="6" s="1"/>
  <c r="V44" i="6"/>
  <c r="X44" i="6" s="1"/>
  <c r="Y44" i="6" s="1"/>
  <c r="AB44" i="6" s="1"/>
  <c r="AD44" i="6" s="1"/>
  <c r="V42" i="6"/>
  <c r="X42" i="6" s="1"/>
  <c r="Y42" i="6" s="1"/>
  <c r="AB42" i="6" s="1"/>
  <c r="AD42" i="6" s="1"/>
  <c r="V73" i="6"/>
  <c r="X73" i="6" s="1"/>
  <c r="Y73" i="6" s="1"/>
  <c r="AB73" i="6" s="1"/>
  <c r="AD73" i="6" s="1"/>
  <c r="V75" i="6"/>
  <c r="X75" i="6" s="1"/>
  <c r="Y75" i="6" s="1"/>
  <c r="AB75" i="6" s="1"/>
  <c r="AD75" i="6" s="1"/>
  <c r="V33" i="6"/>
  <c r="X33" i="6" s="1"/>
  <c r="Y33" i="6" s="1"/>
  <c r="AB33" i="6" s="1"/>
  <c r="AD33" i="6" s="1"/>
  <c r="V36" i="6"/>
  <c r="X36" i="6" s="1"/>
  <c r="Y36" i="6" s="1"/>
  <c r="AB36" i="6" s="1"/>
  <c r="AD36" i="6" s="1"/>
  <c r="V35" i="6"/>
  <c r="X35" i="6" s="1"/>
  <c r="Y35" i="6" s="1"/>
  <c r="AB35" i="6" s="1"/>
  <c r="AD35" i="6" s="1"/>
  <c r="V41" i="6"/>
  <c r="X41" i="6" s="1"/>
  <c r="Y41" i="6" s="1"/>
  <c r="AB41" i="6" s="1"/>
  <c r="AD41" i="6" s="1"/>
  <c r="V76" i="6"/>
  <c r="X76" i="6" s="1"/>
  <c r="Y76" i="6" s="1"/>
  <c r="AB76" i="6" s="1"/>
  <c r="AD76" i="6" s="1"/>
  <c r="V80" i="6"/>
  <c r="X80" i="6" s="1"/>
  <c r="Y80" i="6" s="1"/>
  <c r="AB80" i="6" s="1"/>
  <c r="AD80" i="6" s="1"/>
  <c r="V34" i="6"/>
  <c r="X34" i="6" s="1"/>
  <c r="Y34" i="6" s="1"/>
  <c r="AB34" i="6" s="1"/>
  <c r="AD34" i="6" s="1"/>
  <c r="V43" i="6"/>
  <c r="X43" i="6" s="1"/>
  <c r="Y43" i="6" s="1"/>
  <c r="AB43" i="6" s="1"/>
  <c r="AD43" i="6" s="1"/>
  <c r="V38" i="6"/>
  <c r="X38" i="6" s="1"/>
  <c r="Y38" i="6" s="1"/>
  <c r="AB38" i="6" s="1"/>
  <c r="AD38" i="6" s="1"/>
  <c r="V39" i="6"/>
  <c r="X39" i="6" s="1"/>
  <c r="Y39" i="6" s="1"/>
  <c r="AB39" i="6" s="1"/>
  <c r="AD39" i="6" s="1"/>
  <c r="V79" i="6"/>
  <c r="X79" i="6" s="1"/>
  <c r="Y79" i="6" s="1"/>
  <c r="AB79" i="6" s="1"/>
  <c r="AD79" i="6" s="1"/>
  <c r="V74" i="6"/>
  <c r="X74" i="6" s="1"/>
  <c r="Y74" i="6" s="1"/>
  <c r="AB74" i="6" s="1"/>
  <c r="AD74" i="6" s="1"/>
  <c r="S11" i="6"/>
  <c r="AA12" i="6"/>
  <c r="AA17" i="6"/>
  <c r="AA19" i="6"/>
  <c r="AA11" i="6"/>
  <c r="AA23" i="6"/>
  <c r="AA14" i="6"/>
  <c r="AA13" i="6"/>
  <c r="AA15" i="6"/>
  <c r="AA16" i="6"/>
  <c r="AA18" i="6"/>
  <c r="AA22" i="6"/>
  <c r="AA29" i="6"/>
  <c r="AA28" i="6"/>
  <c r="AA21" i="6"/>
  <c r="AA27" i="6"/>
  <c r="AA20" i="6"/>
  <c r="AA30" i="6"/>
  <c r="AA26" i="6"/>
  <c r="AA25" i="6"/>
  <c r="AA31" i="6"/>
  <c r="AA32" i="6"/>
  <c r="AA24" i="6"/>
  <c r="AA47" i="6"/>
  <c r="AA52" i="6"/>
  <c r="AA59" i="6"/>
  <c r="AA63" i="6"/>
  <c r="AA66" i="6"/>
  <c r="AA49" i="6"/>
  <c r="AA61" i="6"/>
  <c r="AA57" i="6"/>
  <c r="AA53" i="6"/>
  <c r="AA58" i="6"/>
  <c r="AA68" i="6"/>
  <c r="AA65" i="6"/>
  <c r="AA71" i="6"/>
  <c r="AA51" i="6"/>
  <c r="AA62" i="6"/>
  <c r="AA50" i="6"/>
  <c r="AA54" i="6"/>
  <c r="AA60" i="6"/>
  <c r="AA55" i="6"/>
  <c r="AA69" i="6"/>
  <c r="AA70" i="6"/>
  <c r="AA56" i="6"/>
  <c r="AA72" i="6"/>
  <c r="AA64" i="6"/>
  <c r="AA67" i="6"/>
  <c r="AA48" i="6"/>
  <c r="I47" i="6"/>
  <c r="U47" i="6"/>
  <c r="S47" i="6"/>
  <c r="Q47" i="6"/>
  <c r="O47" i="6"/>
  <c r="M47" i="6"/>
  <c r="K47" i="6"/>
  <c r="V47" i="6" l="1"/>
  <c r="X47" i="6" s="1"/>
  <c r="Y47" i="6" l="1"/>
  <c r="AB47" i="6" s="1"/>
  <c r="AD47" i="6" s="1"/>
  <c r="S28" i="6" l="1"/>
  <c r="I52" i="6"/>
  <c r="I15" i="6"/>
  <c r="I21" i="6"/>
  <c r="I69" i="6"/>
  <c r="K52" i="6"/>
  <c r="M52" i="6"/>
  <c r="O52" i="6"/>
  <c r="Q52" i="6"/>
  <c r="S52" i="6"/>
  <c r="U52" i="6"/>
  <c r="K15" i="6"/>
  <c r="M15" i="6"/>
  <c r="O15" i="6"/>
  <c r="Q15" i="6"/>
  <c r="S15" i="6"/>
  <c r="U15" i="6"/>
  <c r="K21" i="6"/>
  <c r="M21" i="6"/>
  <c r="O21" i="6"/>
  <c r="Q21" i="6"/>
  <c r="S21" i="6"/>
  <c r="U21" i="6"/>
  <c r="K69" i="6"/>
  <c r="M69" i="6"/>
  <c r="O69" i="6"/>
  <c r="Q69" i="6"/>
  <c r="S69" i="6"/>
  <c r="U69" i="6"/>
  <c r="K62" i="6"/>
  <c r="K12" i="6"/>
  <c r="M12" i="6"/>
  <c r="O12" i="6"/>
  <c r="Q12" i="6"/>
  <c r="S12" i="6"/>
  <c r="U12" i="6"/>
  <c r="M62" i="6"/>
  <c r="O62" i="6"/>
  <c r="Q62" i="6"/>
  <c r="S62" i="6"/>
  <c r="U62" i="6"/>
  <c r="K19" i="6"/>
  <c r="M19" i="6"/>
  <c r="O19" i="6"/>
  <c r="Q19" i="6"/>
  <c r="S19" i="6"/>
  <c r="U19" i="6"/>
  <c r="K48" i="6"/>
  <c r="M48" i="6"/>
  <c r="O48" i="6"/>
  <c r="Q48" i="6"/>
  <c r="S48" i="6"/>
  <c r="U48" i="6"/>
  <c r="I12" i="6"/>
  <c r="I62" i="6"/>
  <c r="I19" i="6"/>
  <c r="I48" i="6"/>
  <c r="I59" i="6"/>
  <c r="K59" i="6"/>
  <c r="M59" i="6"/>
  <c r="O59" i="6"/>
  <c r="Q59" i="6"/>
  <c r="S59" i="6"/>
  <c r="U59" i="6"/>
  <c r="I22" i="6"/>
  <c r="K22" i="6"/>
  <c r="M22" i="6"/>
  <c r="O22" i="6"/>
  <c r="Q22" i="6"/>
  <c r="S22" i="6"/>
  <c r="U22" i="6"/>
  <c r="U53" i="6"/>
  <c r="S53" i="6"/>
  <c r="Q53" i="6"/>
  <c r="O53" i="6"/>
  <c r="M53" i="6"/>
  <c r="K53" i="6"/>
  <c r="I53" i="6"/>
  <c r="U57" i="6"/>
  <c r="S57" i="6"/>
  <c r="Q57" i="6"/>
  <c r="O57" i="6"/>
  <c r="M57" i="6"/>
  <c r="K57" i="6"/>
  <c r="I57" i="6"/>
  <c r="U63" i="6"/>
  <c r="S63" i="6"/>
  <c r="Q63" i="6"/>
  <c r="O63" i="6"/>
  <c r="M63" i="6"/>
  <c r="K63" i="6"/>
  <c r="I63" i="6"/>
  <c r="U60" i="6"/>
  <c r="S60" i="6"/>
  <c r="Q60" i="6"/>
  <c r="O60" i="6"/>
  <c r="M60" i="6"/>
  <c r="K60" i="6"/>
  <c r="I60" i="6"/>
  <c r="U13" i="6"/>
  <c r="S13" i="6"/>
  <c r="Q13" i="6"/>
  <c r="O13" i="6"/>
  <c r="M13" i="6"/>
  <c r="K13" i="6"/>
  <c r="I13" i="6"/>
  <c r="U23" i="6"/>
  <c r="S23" i="6"/>
  <c r="Q23" i="6"/>
  <c r="O23" i="6"/>
  <c r="M23" i="6"/>
  <c r="K23" i="6"/>
  <c r="I23" i="6"/>
  <c r="V53" i="6" l="1"/>
  <c r="X53" i="6" s="1"/>
  <c r="Y53" i="6" s="1"/>
  <c r="AB53" i="6" s="1"/>
  <c r="AD53" i="6" s="1"/>
  <c r="V57" i="6"/>
  <c r="X57" i="6" s="1"/>
  <c r="Y57" i="6" s="1"/>
  <c r="AB57" i="6" s="1"/>
  <c r="AD57" i="6" s="1"/>
  <c r="V69" i="6"/>
  <c r="X69" i="6" s="1"/>
  <c r="V21" i="6"/>
  <c r="X21" i="6" s="1"/>
  <c r="V15" i="6"/>
  <c r="X15" i="6" s="1"/>
  <c r="V52" i="6"/>
  <c r="X52" i="6" s="1"/>
  <c r="V60" i="6"/>
  <c r="X60" i="6" s="1"/>
  <c r="Y60" i="6" s="1"/>
  <c r="AB60" i="6" s="1"/>
  <c r="AD60" i="6" s="1"/>
  <c r="V23" i="6"/>
  <c r="X23" i="6" s="1"/>
  <c r="V63" i="6"/>
  <c r="X63" i="6" s="1"/>
  <c r="V13" i="6"/>
  <c r="X13" i="6" s="1"/>
  <c r="V48" i="6"/>
  <c r="X48" i="6" s="1"/>
  <c r="V19" i="6"/>
  <c r="X19" i="6" s="1"/>
  <c r="V62" i="6"/>
  <c r="X62" i="6" s="1"/>
  <c r="V12" i="6"/>
  <c r="X12" i="6" s="1"/>
  <c r="V59" i="6"/>
  <c r="X59" i="6" s="1"/>
  <c r="V22" i="6"/>
  <c r="X22" i="6" s="1"/>
  <c r="Y19" i="6" l="1"/>
  <c r="AB19" i="6" s="1"/>
  <c r="AD19" i="6" s="1"/>
  <c r="Y48" i="6"/>
  <c r="AB48" i="6" s="1"/>
  <c r="AD48" i="6" s="1"/>
  <c r="Y69" i="6"/>
  <c r="AB69" i="6" s="1"/>
  <c r="AD69" i="6" s="1"/>
  <c r="Y63" i="6"/>
  <c r="AB63" i="6" s="1"/>
  <c r="AD63" i="6" s="1"/>
  <c r="Y22" i="6"/>
  <c r="AB22" i="6" s="1"/>
  <c r="AD22" i="6" s="1"/>
  <c r="Y59" i="6"/>
  <c r="AB59" i="6" s="1"/>
  <c r="AD59" i="6" s="1"/>
  <c r="Y52" i="6"/>
  <c r="AB52" i="6" s="1"/>
  <c r="AD52" i="6" s="1"/>
  <c r="Y62" i="6"/>
  <c r="AB62" i="6" s="1"/>
  <c r="AD62" i="6" s="1"/>
  <c r="Y12" i="6"/>
  <c r="AB12" i="6" s="1"/>
  <c r="AD12" i="6" s="1"/>
  <c r="Y15" i="6"/>
  <c r="AB15" i="6" s="1"/>
  <c r="AD15" i="6" s="1"/>
  <c r="Y21" i="6"/>
  <c r="AB21" i="6" s="1"/>
  <c r="AD21" i="6" s="1"/>
  <c r="Y13" i="6"/>
  <c r="AB13" i="6" s="1"/>
  <c r="AD13" i="6" s="1"/>
  <c r="Y23" i="6"/>
  <c r="AB23" i="6" s="1"/>
  <c r="AD23" i="6" s="1"/>
  <c r="I66" i="6" l="1"/>
  <c r="I68" i="6"/>
  <c r="I71" i="6"/>
  <c r="I65" i="6"/>
  <c r="I64" i="6"/>
  <c r="I24" i="6"/>
  <c r="I58" i="6"/>
  <c r="I56" i="6"/>
  <c r="I61" i="6"/>
  <c r="I31" i="6"/>
  <c r="I32" i="6"/>
  <c r="I29" i="6"/>
  <c r="I28" i="6"/>
  <c r="I10" i="6"/>
  <c r="I49" i="6"/>
  <c r="I51" i="6"/>
  <c r="I55" i="6"/>
  <c r="I50" i="6"/>
  <c r="I67" i="6"/>
  <c r="I17" i="6"/>
  <c r="I18" i="6"/>
  <c r="I27" i="6"/>
  <c r="I26" i="6"/>
  <c r="I25" i="6"/>
  <c r="I16" i="6"/>
  <c r="I30" i="6"/>
  <c r="I20" i="6"/>
  <c r="I14" i="6"/>
  <c r="I54" i="6"/>
  <c r="I70" i="6"/>
  <c r="I72" i="6"/>
  <c r="I11" i="6"/>
  <c r="K31" i="6"/>
  <c r="M31" i="6"/>
  <c r="O31" i="6"/>
  <c r="S31" i="6"/>
  <c r="U31" i="6"/>
  <c r="K32" i="6"/>
  <c r="M32" i="6"/>
  <c r="O32" i="6"/>
  <c r="S32" i="6"/>
  <c r="U32" i="6"/>
  <c r="U72" i="6"/>
  <c r="S72" i="6"/>
  <c r="Q72" i="6"/>
  <c r="O72" i="6"/>
  <c r="M72" i="6"/>
  <c r="K72" i="6"/>
  <c r="U70" i="6"/>
  <c r="S70" i="6"/>
  <c r="Q70" i="6"/>
  <c r="O70" i="6"/>
  <c r="M70" i="6"/>
  <c r="K70" i="6"/>
  <c r="U54" i="6"/>
  <c r="S54" i="6"/>
  <c r="Q54" i="6"/>
  <c r="O54" i="6"/>
  <c r="M54" i="6"/>
  <c r="K54" i="6"/>
  <c r="U14" i="6"/>
  <c r="S14" i="6"/>
  <c r="Q14" i="6"/>
  <c r="O14" i="6"/>
  <c r="M14" i="6"/>
  <c r="K14" i="6"/>
  <c r="U20" i="6"/>
  <c r="S20" i="6"/>
  <c r="Q20" i="6"/>
  <c r="O20" i="6"/>
  <c r="M20" i="6"/>
  <c r="K20" i="6"/>
  <c r="U30" i="6"/>
  <c r="S30" i="6"/>
  <c r="Q30" i="6"/>
  <c r="O30" i="6"/>
  <c r="M30" i="6"/>
  <c r="K30" i="6"/>
  <c r="U16" i="6"/>
  <c r="S16" i="6"/>
  <c r="Q16" i="6"/>
  <c r="O16" i="6"/>
  <c r="M16" i="6"/>
  <c r="K16" i="6"/>
  <c r="U25" i="6"/>
  <c r="S25" i="6"/>
  <c r="Q25" i="6"/>
  <c r="O25" i="6"/>
  <c r="M25" i="6"/>
  <c r="K25" i="6"/>
  <c r="U26" i="6"/>
  <c r="S26" i="6"/>
  <c r="Q26" i="6"/>
  <c r="O26" i="6"/>
  <c r="M26" i="6"/>
  <c r="K26" i="6"/>
  <c r="U27" i="6"/>
  <c r="S27" i="6"/>
  <c r="Q27" i="6"/>
  <c r="O27" i="6"/>
  <c r="M27" i="6"/>
  <c r="K27" i="6"/>
  <c r="U18" i="6"/>
  <c r="S18" i="6"/>
  <c r="Q18" i="6"/>
  <c r="O18" i="6"/>
  <c r="M18" i="6"/>
  <c r="K18" i="6"/>
  <c r="U17" i="6"/>
  <c r="S17" i="6"/>
  <c r="Q17" i="6"/>
  <c r="O17" i="6"/>
  <c r="M17" i="6"/>
  <c r="K17" i="6"/>
  <c r="V32" i="6" l="1"/>
  <c r="X32" i="6" s="1"/>
  <c r="V31" i="6"/>
  <c r="X31" i="6" s="1"/>
  <c r="V20" i="6"/>
  <c r="X20" i="6" s="1"/>
  <c r="V14" i="6"/>
  <c r="X14" i="6" s="1"/>
  <c r="V17" i="6"/>
  <c r="X17" i="6" s="1"/>
  <c r="V72" i="6"/>
  <c r="X72" i="6" s="1"/>
  <c r="V27" i="6"/>
  <c r="X27" i="6" s="1"/>
  <c r="V70" i="6"/>
  <c r="X70" i="6" s="1"/>
  <c r="V16" i="6"/>
  <c r="X16" i="6" s="1"/>
  <c r="V26" i="6"/>
  <c r="X26" i="6" s="1"/>
  <c r="V30" i="6"/>
  <c r="X30" i="6" s="1"/>
  <c r="V18" i="6"/>
  <c r="X18" i="6" s="1"/>
  <c r="V54" i="6"/>
  <c r="X54" i="6" s="1"/>
  <c r="V25" i="6"/>
  <c r="X25" i="6" s="1"/>
  <c r="Y70" i="6" l="1"/>
  <c r="AB70" i="6" s="1"/>
  <c r="AD70" i="6" s="1"/>
  <c r="Y72" i="6"/>
  <c r="AB72" i="6" s="1"/>
  <c r="AD72" i="6" s="1"/>
  <c r="Y54" i="6"/>
  <c r="AB54" i="6" s="1"/>
  <c r="AD54" i="6" s="1"/>
  <c r="Y27" i="6"/>
  <c r="AB27" i="6" s="1"/>
  <c r="AD27" i="6" s="1"/>
  <c r="Y25" i="6"/>
  <c r="AB25" i="6" s="1"/>
  <c r="AD25" i="6" s="1"/>
  <c r="Y14" i="6"/>
  <c r="AB14" i="6" s="1"/>
  <c r="AD14" i="6" s="1"/>
  <c r="Y20" i="6"/>
  <c r="AB20" i="6" s="1"/>
  <c r="AD20" i="6" s="1"/>
  <c r="Y16" i="6"/>
  <c r="AB16" i="6" s="1"/>
  <c r="AD16" i="6" s="1"/>
  <c r="Y17" i="6"/>
  <c r="AB17" i="6" s="1"/>
  <c r="AD17" i="6" s="1"/>
  <c r="Y18" i="6"/>
  <c r="AB18" i="6" s="1"/>
  <c r="AD18" i="6" s="1"/>
  <c r="Y30" i="6"/>
  <c r="AB30" i="6" s="1"/>
  <c r="AD30" i="6" s="1"/>
  <c r="Y26" i="6"/>
  <c r="AB26" i="6" s="1"/>
  <c r="AD26" i="6" s="1"/>
  <c r="Y31" i="6"/>
  <c r="AB31" i="6" s="1"/>
  <c r="AD31" i="6" s="1"/>
  <c r="Y32" i="6"/>
  <c r="K67" i="6"/>
  <c r="M67" i="6"/>
  <c r="O67" i="6"/>
  <c r="Q67" i="6"/>
  <c r="S67" i="6"/>
  <c r="U67" i="6"/>
  <c r="AB32" i="6" l="1"/>
  <c r="AD32" i="6" s="1"/>
  <c r="V67" i="6"/>
  <c r="X67" i="6" s="1"/>
  <c r="Y67" i="6" l="1"/>
  <c r="AB67" i="6" s="1"/>
  <c r="AD67" i="6" s="1"/>
  <c r="U64" i="6"/>
  <c r="S64" i="6"/>
  <c r="Q64" i="6"/>
  <c r="O64" i="6"/>
  <c r="M64" i="6"/>
  <c r="K64" i="6"/>
  <c r="U65" i="6"/>
  <c r="S65" i="6"/>
  <c r="Q65" i="6"/>
  <c r="O65" i="6"/>
  <c r="M65" i="6"/>
  <c r="K65" i="6"/>
  <c r="U71" i="6"/>
  <c r="S71" i="6"/>
  <c r="Q71" i="6"/>
  <c r="O71" i="6"/>
  <c r="M71" i="6"/>
  <c r="K71" i="6"/>
  <c r="U61" i="6"/>
  <c r="S61" i="6"/>
  <c r="Q61" i="6"/>
  <c r="O61" i="6"/>
  <c r="M61" i="6"/>
  <c r="K61" i="6"/>
  <c r="U50" i="6"/>
  <c r="S50" i="6"/>
  <c r="Q50" i="6"/>
  <c r="O50" i="6"/>
  <c r="M50" i="6"/>
  <c r="K50" i="6"/>
  <c r="U56" i="6"/>
  <c r="S56" i="6"/>
  <c r="Q56" i="6"/>
  <c r="O56" i="6"/>
  <c r="M56" i="6"/>
  <c r="K56" i="6"/>
  <c r="U55" i="6"/>
  <c r="S55" i="6"/>
  <c r="Q55" i="6"/>
  <c r="O55" i="6"/>
  <c r="M55" i="6"/>
  <c r="K55" i="6"/>
  <c r="U58" i="6"/>
  <c r="S58" i="6"/>
  <c r="Q58" i="6"/>
  <c r="O58" i="6"/>
  <c r="M58" i="6"/>
  <c r="K58" i="6"/>
  <c r="U68" i="6"/>
  <c r="S68" i="6"/>
  <c r="Q68" i="6"/>
  <c r="O68" i="6"/>
  <c r="M68" i="6"/>
  <c r="K68" i="6"/>
  <c r="U66" i="6"/>
  <c r="S66" i="6"/>
  <c r="Q66" i="6"/>
  <c r="O66" i="6"/>
  <c r="M66" i="6"/>
  <c r="K66" i="6"/>
  <c r="U51" i="6"/>
  <c r="S51" i="6"/>
  <c r="Q51" i="6"/>
  <c r="O51" i="6"/>
  <c r="M51" i="6"/>
  <c r="K51" i="6"/>
  <c r="U49" i="6"/>
  <c r="S49" i="6"/>
  <c r="Q49" i="6"/>
  <c r="O49" i="6"/>
  <c r="M49" i="6"/>
  <c r="K49" i="6"/>
  <c r="AA10" i="6"/>
  <c r="U10" i="6"/>
  <c r="S10" i="6"/>
  <c r="Q10" i="6"/>
  <c r="O10" i="6"/>
  <c r="M10" i="6"/>
  <c r="K10" i="6"/>
  <c r="U28" i="6"/>
  <c r="O28" i="6"/>
  <c r="M28" i="6"/>
  <c r="K28" i="6"/>
  <c r="U29" i="6"/>
  <c r="S29" i="6"/>
  <c r="O29" i="6"/>
  <c r="M29" i="6"/>
  <c r="K29" i="6"/>
  <c r="U24" i="6"/>
  <c r="S24" i="6"/>
  <c r="Q24" i="6"/>
  <c r="O24" i="6"/>
  <c r="M24" i="6"/>
  <c r="K24" i="6"/>
  <c r="U11" i="6"/>
  <c r="Q11" i="6"/>
  <c r="O11" i="6"/>
  <c r="M11" i="6"/>
  <c r="K11" i="6"/>
  <c r="V29" i="6" l="1"/>
  <c r="X29" i="6" s="1"/>
  <c r="V28" i="6"/>
  <c r="X28" i="6" s="1"/>
  <c r="V49" i="6"/>
  <c r="X49" i="6" s="1"/>
  <c r="V51" i="6"/>
  <c r="X51" i="6" s="1"/>
  <c r="V68" i="6"/>
  <c r="X68" i="6" s="1"/>
  <c r="V58" i="6"/>
  <c r="X58" i="6" s="1"/>
  <c r="V55" i="6"/>
  <c r="X55" i="6" s="1"/>
  <c r="V56" i="6"/>
  <c r="X56" i="6" s="1"/>
  <c r="V50" i="6"/>
  <c r="X50" i="6" s="1"/>
  <c r="V61" i="6"/>
  <c r="X61" i="6" s="1"/>
  <c r="V65" i="6"/>
  <c r="X65" i="6" s="1"/>
  <c r="V24" i="6"/>
  <c r="X24" i="6" s="1"/>
  <c r="V11" i="6"/>
  <c r="X11" i="6" s="1"/>
  <c r="V10" i="6"/>
  <c r="X10" i="6" s="1"/>
  <c r="V66" i="6"/>
  <c r="X66" i="6" s="1"/>
  <c r="V71" i="6"/>
  <c r="X71" i="6" s="1"/>
  <c r="V64" i="6"/>
  <c r="X64" i="6" s="1"/>
  <c r="Y58" i="6" l="1"/>
  <c r="AB58" i="6" s="1"/>
  <c r="AD58" i="6" s="1"/>
  <c r="Y71" i="6"/>
  <c r="AB71" i="6" s="1"/>
  <c r="AD71" i="6" s="1"/>
  <c r="Y68" i="6"/>
  <c r="AB68" i="6" s="1"/>
  <c r="AD68" i="6" s="1"/>
  <c r="Y49" i="6"/>
  <c r="AB49" i="6" s="1"/>
  <c r="AD49" i="6" s="1"/>
  <c r="Y61" i="6"/>
  <c r="AB61" i="6" s="1"/>
  <c r="AD61" i="6" s="1"/>
  <c r="Y55" i="6"/>
  <c r="AB55" i="6" s="1"/>
  <c r="AD55" i="6" s="1"/>
  <c r="Y64" i="6"/>
  <c r="AB64" i="6" s="1"/>
  <c r="AD64" i="6" s="1"/>
  <c r="Y51" i="6"/>
  <c r="AB51" i="6" s="1"/>
  <c r="AD51" i="6" s="1"/>
  <c r="Y65" i="6"/>
  <c r="AB65" i="6" s="1"/>
  <c r="AD65" i="6" s="1"/>
  <c r="Y66" i="6"/>
  <c r="AB66" i="6" s="1"/>
  <c r="AD66" i="6" s="1"/>
  <c r="Y50" i="6"/>
  <c r="AB50" i="6" s="1"/>
  <c r="AD50" i="6" s="1"/>
  <c r="Y56" i="6"/>
  <c r="AB56" i="6" s="1"/>
  <c r="AD56" i="6" s="1"/>
  <c r="Y24" i="6"/>
  <c r="AB24" i="6" s="1"/>
  <c r="AD24" i="6" s="1"/>
  <c r="Y28" i="6"/>
  <c r="AB28" i="6" s="1"/>
  <c r="AD28" i="6" s="1"/>
  <c r="Y10" i="6"/>
  <c r="AB10" i="6" s="1"/>
  <c r="AD10" i="6" s="1"/>
  <c r="Y29" i="6"/>
  <c r="AB29" i="6" s="1"/>
  <c r="AD29" i="6" s="1"/>
  <c r="Y11" i="6"/>
  <c r="AB11" i="6" s="1"/>
  <c r="AD11" i="6" s="1"/>
</calcChain>
</file>

<file path=xl/sharedStrings.xml><?xml version="1.0" encoding="utf-8"?>
<sst xmlns="http://schemas.openxmlformats.org/spreadsheetml/2006/main" count="842" uniqueCount="179">
  <si>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</si>
  <si>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</si>
  <si>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</si>
  <si>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</si>
  <si>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</si>
  <si>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</si>
  <si>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МАКСИМАЛЬНЫЙ БАЛЛ</t>
  </si>
  <si>
    <t>Эффективность участия (%)</t>
  </si>
  <si>
    <t>Результат (победитель/призер/участник)</t>
  </si>
  <si>
    <t>Чебоксары</t>
  </si>
  <si>
    <t>Задание 3 Гимнастика</t>
  </si>
  <si>
    <t>балл теория</t>
  </si>
  <si>
    <t>балл гимнастика</t>
  </si>
  <si>
    <t>МБОУ "СОШ №18"</t>
  </si>
  <si>
    <t>пол</t>
  </si>
  <si>
    <t>участник</t>
  </si>
  <si>
    <t>Итоговый балл</t>
  </si>
  <si>
    <t>ж</t>
  </si>
  <si>
    <t>приставной шаг</t>
  </si>
  <si>
    <t>балл</t>
  </si>
  <si>
    <t>ведение мяча</t>
  </si>
  <si>
    <t>2 шага</t>
  </si>
  <si>
    <t>сумма штрафного времени</t>
  </si>
  <si>
    <t>Прокопьева Ирина Сергеевна</t>
  </si>
  <si>
    <t>Боровая Анна Алексеевна</t>
  </si>
  <si>
    <t>м</t>
  </si>
  <si>
    <t>Победитель</t>
  </si>
  <si>
    <t>Призер</t>
  </si>
  <si>
    <t>штрафной1</t>
  </si>
  <si>
    <t>Баскетбол результат</t>
  </si>
  <si>
    <t xml:space="preserve">Время 
прохождения </t>
  </si>
  <si>
    <t>7а</t>
  </si>
  <si>
    <t xml:space="preserve">Задание 2
Баскетбол </t>
  </si>
  <si>
    <t>Задание 1
Теор.-метод</t>
  </si>
  <si>
    <t>И.С.Прокопьева</t>
  </si>
  <si>
    <t>А.А.Боровая</t>
  </si>
  <si>
    <t>Н.М.Горбунова</t>
  </si>
  <si>
    <t>8а</t>
  </si>
  <si>
    <t>8в</t>
  </si>
  <si>
    <t>8г</t>
  </si>
  <si>
    <t>7б</t>
  </si>
  <si>
    <t>7в</t>
  </si>
  <si>
    <t>7г</t>
  </si>
  <si>
    <t>Ф-7-8-10</t>
  </si>
  <si>
    <t>Ф-7-8-11</t>
  </si>
  <si>
    <t>Ф-7-8-12</t>
  </si>
  <si>
    <t>Ф-7-8-13</t>
  </si>
  <si>
    <t>Ф-7-8-14</t>
  </si>
  <si>
    <t>Ф-7-8-15</t>
  </si>
  <si>
    <t>Ф-7-8-16</t>
  </si>
  <si>
    <t>Ф-7-8-17</t>
  </si>
  <si>
    <t>Ф-7-8-18</t>
  </si>
  <si>
    <t>Ф-7-8-19</t>
  </si>
  <si>
    <t>Ф-7-8-20</t>
  </si>
  <si>
    <t>Ф-7-8-21</t>
  </si>
  <si>
    <t>Ф-7-8-22</t>
  </si>
  <si>
    <t>Ф-7-8-23</t>
  </si>
  <si>
    <t>Ф-7-8-24</t>
  </si>
  <si>
    <t>Ф-7-8-25</t>
  </si>
  <si>
    <t>Ф-7-8-26</t>
  </si>
  <si>
    <t>Ф-7-8-27</t>
  </si>
  <si>
    <t>Ф-7-8-28</t>
  </si>
  <si>
    <t>Ф-7-8-29</t>
  </si>
  <si>
    <t>Ф-7-8-30</t>
  </si>
  <si>
    <t>Ф-7-8-31</t>
  </si>
  <si>
    <t>Ф-7-8-32</t>
  </si>
  <si>
    <t>Ф-7-8-33</t>
  </si>
  <si>
    <t>Ф-7-8-34</t>
  </si>
  <si>
    <t>Ф-7-8-35</t>
  </si>
  <si>
    <t>Ф-7-8-36</t>
  </si>
  <si>
    <t>Ф-7-8-37</t>
  </si>
  <si>
    <t>Ф-7-8-38</t>
  </si>
  <si>
    <t>Ф-7-8-39</t>
  </si>
  <si>
    <t>Ф-7-8-40</t>
  </si>
  <si>
    <t>Ф-7-8-41</t>
  </si>
  <si>
    <t>Ф-7-8-42</t>
  </si>
  <si>
    <t>Ф-7-8-43</t>
  </si>
  <si>
    <t>Ф-7-8-44</t>
  </si>
  <si>
    <t>Горбунова Надежда Михайловна</t>
  </si>
  <si>
    <t xml:space="preserve"> </t>
  </si>
  <si>
    <t>Т.А.Тюрина</t>
  </si>
  <si>
    <t>бросок средняя линия</t>
  </si>
  <si>
    <t xml:space="preserve">штрафной </t>
  </si>
  <si>
    <t>бросок балл</t>
  </si>
  <si>
    <t>9а</t>
  </si>
  <si>
    <t>9б</t>
  </si>
  <si>
    <t>9г</t>
  </si>
  <si>
    <t>9в</t>
  </si>
  <si>
    <r>
      <t xml:space="preserve">Место проведения: г. </t>
    </r>
    <r>
      <rPr>
        <b/>
        <i/>
        <sz val="10"/>
        <rFont val="Times New Roman"/>
        <family val="1"/>
        <charset val="204"/>
      </rPr>
      <t>Чебоксары/Московский район, МБОУ "СОШ № 18", спортивный зал школы</t>
    </r>
  </si>
  <si>
    <t>8б</t>
  </si>
  <si>
    <t>7к</t>
  </si>
  <si>
    <t>Дата проведения: 22-23 сентября 2023</t>
  </si>
  <si>
    <t>Председатель жюри: Тюрина Татьяна Александровна, заместитель директора</t>
  </si>
  <si>
    <t>Члены жюри: Учителя физической культуры: Боровая Анна Алексеевна, Прокопьева Ирина Сергеевна, Горбунова Надежда Михайловна, Макаров Александр Сергеевич</t>
  </si>
  <si>
    <t>А.С.Макаров</t>
  </si>
  <si>
    <t>Протокол школьного этапа этапа всероссийской олимпиады школьников по физической культуре в 2023-2024  уч.г.,9-11 класс</t>
  </si>
  <si>
    <t>Протокол школьного этапа этапа всероссийской олимпиады школьников по физической культуре в 2023-2024  уч.г.,7-8 класс</t>
  </si>
  <si>
    <t>10к</t>
  </si>
  <si>
    <t>Макаров Александр Сергеевич</t>
  </si>
  <si>
    <t>штрафной2</t>
  </si>
  <si>
    <t>техника ведения мяча</t>
  </si>
  <si>
    <t>бросок мяча
 балл</t>
  </si>
  <si>
    <t>Ф-9-10-1</t>
  </si>
  <si>
    <t>Ф-9-10-2</t>
  </si>
  <si>
    <t>Ф-9-10-3</t>
  </si>
  <si>
    <t>Ф-9-10-4</t>
  </si>
  <si>
    <t>Ф-9-10-5</t>
  </si>
  <si>
    <t>Ф-9-10-6</t>
  </si>
  <si>
    <t>Ф-9-10-7</t>
  </si>
  <si>
    <t>Ф-9-10-8</t>
  </si>
  <si>
    <t>Ф-9-10-9</t>
  </si>
  <si>
    <t>Ф-9-10-10</t>
  </si>
  <si>
    <t>Ф-9-10-11</t>
  </si>
  <si>
    <t>Ф-9-10-12</t>
  </si>
  <si>
    <t>Ф-9-10-13</t>
  </si>
  <si>
    <t>Ф-9-10-14</t>
  </si>
  <si>
    <t>Ф-9-10-15</t>
  </si>
  <si>
    <t>Ф-9-10-16</t>
  </si>
  <si>
    <t>Ф-9-10-17</t>
  </si>
  <si>
    <t>Ф-9-10-18</t>
  </si>
  <si>
    <t>Ф-9-10-19</t>
  </si>
  <si>
    <t>Ф-9-10-20</t>
  </si>
  <si>
    <t>Ф-9-10-21</t>
  </si>
  <si>
    <t>Ф-9-10-22</t>
  </si>
  <si>
    <t>Ф-9-10-23</t>
  </si>
  <si>
    <t>Ф-9-10-24</t>
  </si>
  <si>
    <t>Ф-7-8-45</t>
  </si>
  <si>
    <t>Ф-7-8-46</t>
  </si>
  <si>
    <t>Ф-7-8-47</t>
  </si>
  <si>
    <t>Ф-7-8-48</t>
  </si>
  <si>
    <t>Ф-7-8-49</t>
  </si>
  <si>
    <t>г. Чебоксары</t>
  </si>
  <si>
    <t>МБОУ «СОШ № 18» г. Чебоксары</t>
  </si>
  <si>
    <t>Ф-7-8-01</t>
  </si>
  <si>
    <t>Ф-7-8-02</t>
  </si>
  <si>
    <t>Ф-7-8-03</t>
  </si>
  <si>
    <t>Ф-7-8-04</t>
  </si>
  <si>
    <t>Ф-7-8-05</t>
  </si>
  <si>
    <t>Ф-7-8-06</t>
  </si>
  <si>
    <t>Ф-7-8-07</t>
  </si>
  <si>
    <t>Ф-7-8-08</t>
  </si>
  <si>
    <t>Ф-7-8-09</t>
  </si>
  <si>
    <t>Ф-7-8-50</t>
  </si>
  <si>
    <t>Ф-7-8-51</t>
  </si>
  <si>
    <t>Ф-7-8-52</t>
  </si>
  <si>
    <t>Ф-7-8-53</t>
  </si>
  <si>
    <t>Ф-7-8-54</t>
  </si>
  <si>
    <t>Ф-7-8-55</t>
  </si>
  <si>
    <t>Ф-7-8-56</t>
  </si>
  <si>
    <t>Ф-7-8-57</t>
  </si>
  <si>
    <t>Ф-7-8-58</t>
  </si>
  <si>
    <t>Ф-7-8-59</t>
  </si>
  <si>
    <t>Ф-7-8-60</t>
  </si>
  <si>
    <t>Ф-7-8-61</t>
  </si>
  <si>
    <t>Ф-7-8-62</t>
  </si>
  <si>
    <t>Ф-7-8-63</t>
  </si>
  <si>
    <t>Ф-7-8-64</t>
  </si>
  <si>
    <t>Ф-7-8-65</t>
  </si>
  <si>
    <t>Ф-7-8-66</t>
  </si>
  <si>
    <t>Ф-7-8-67</t>
  </si>
  <si>
    <t>Ф-7-8-68</t>
  </si>
  <si>
    <t>Ф-7-8-69</t>
  </si>
  <si>
    <t>Ф-7-8-70</t>
  </si>
  <si>
    <t>Ф-9-10-25</t>
  </si>
  <si>
    <t>Ф-9-10-26</t>
  </si>
  <si>
    <t>Ф-9-10-27</t>
  </si>
  <si>
    <t>Ф-9-10-28</t>
  </si>
  <si>
    <t>Ф-9-10-29</t>
  </si>
  <si>
    <t>Ф-9-10-30</t>
  </si>
  <si>
    <t>Ф-9-10-31</t>
  </si>
  <si>
    <t>Ф-9-10-32</t>
  </si>
  <si>
    <t>Ф-9-10-33</t>
  </si>
  <si>
    <t>Ф-9-10-34</t>
  </si>
  <si>
    <t>Ф-9-10-35</t>
  </si>
  <si>
    <t>Ф-9-10-36</t>
  </si>
  <si>
    <t>Ф-9-10-37</t>
  </si>
  <si>
    <t>Ф-9-10-38</t>
  </si>
  <si>
    <t>Количество участников: 38</t>
  </si>
  <si>
    <t>Количество участников: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</si>
</sst>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105">
    <xf numFmtId="0" fontId="0" fillId="0" borderId="0" xfId="0"/>
    <xf numFmtId="0" fontId="22" fillId="0" borderId="0" xfId="1" applyFont="1"/>
    <xf numFmtId="0" fontId="21" fillId="0" borderId="0" xfId="1" applyFont="1" applyAlignment="1">
      <alignment horizontal="center"/>
    </xf>
    <xf numFmtId="0" fontId="21" fillId="0" borderId="0" xfId="1" applyFont="1" applyBorder="1" applyAlignment="1">
      <alignment horizontal="left" vertical="top"/>
    </xf>
    <xf numFmtId="0" fontId="24" fillId="0" borderId="0" xfId="0" applyFont="1"/>
    <xf numFmtId="0" fontId="22" fillId="0" borderId="0" xfId="1" applyFont="1" applyAlignment="1">
      <alignment horizontal="left" wrapText="1"/>
    </xf>
    <xf numFmtId="0" fontId="22" fillId="0" borderId="11" xfId="1" applyFont="1" applyBorder="1" applyAlignment="1">
      <alignment horizontal="left"/>
    </xf>
    <xf numFmtId="0" fontId="22" fillId="0" borderId="10" xfId="1" applyFont="1" applyBorder="1" applyAlignment="1">
      <alignment horizontal="left"/>
    </xf>
    <xf numFmtId="1" fontId="21" fillId="0" borderId="10" xfId="1" applyNumberFormat="1" applyFont="1" applyBorder="1" applyAlignment="1">
      <alignment horizontal="center"/>
    </xf>
    <xf numFmtId="0" fontId="21" fillId="0" borderId="10" xfId="1" applyFont="1" applyBorder="1" applyAlignment="1">
      <alignment horizontal="center"/>
    </xf>
    <xf numFmtId="2" fontId="22" fillId="0" borderId="10" xfId="1" applyNumberFormat="1" applyFont="1" applyBorder="1" applyAlignment="1">
      <alignment horizontal="center"/>
    </xf>
    <xf numFmtId="2" fontId="22" fillId="0" borderId="10" xfId="1" applyNumberFormat="1" applyFont="1" applyBorder="1" applyAlignment="1">
      <alignment horizontal="left"/>
    </xf>
    <xf numFmtId="0" fontId="1" fillId="0" borderId="0" xfId="1" applyFont="1" applyBorder="1" applyAlignment="1">
      <alignment horizontal="left" vertical="top" wrapText="1"/>
    </xf>
    <xf numFmtId="0" fontId="26" fillId="0" borderId="0" xfId="1" applyFont="1" applyAlignment="1"/>
    <xf numFmtId="0" fontId="22" fillId="0" borderId="0" xfId="1" applyFont="1" applyAlignment="1">
      <alignment horizontal="left"/>
    </xf>
    <xf numFmtId="0" fontId="24" fillId="0" borderId="0" xfId="0" applyFont="1" applyAlignment="1">
      <alignment horizontal="left"/>
    </xf>
    <xf numFmtId="164" fontId="22" fillId="0" borderId="10" xfId="1" applyNumberFormat="1" applyFont="1" applyBorder="1" applyAlignment="1">
      <alignment horizontal="left"/>
    </xf>
    <xf numFmtId="164" fontId="22" fillId="0" borderId="10" xfId="1" applyNumberFormat="1" applyFont="1" applyBorder="1" applyAlignment="1">
      <alignment horizontal="center"/>
    </xf>
    <xf numFmtId="9" fontId="21" fillId="0" borderId="10" xfId="1" applyNumberFormat="1" applyFont="1" applyBorder="1" applyAlignment="1">
      <alignment horizontal="center"/>
    </xf>
    <xf numFmtId="0" fontId="21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left" vertical="top" wrapText="1"/>
    </xf>
    <xf numFmtId="164" fontId="24" fillId="0" borderId="10" xfId="0" applyNumberFormat="1" applyFont="1" applyBorder="1" applyAlignment="1">
      <alignment horizontal="left"/>
    </xf>
    <xf numFmtId="49" fontId="23" fillId="0" borderId="10" xfId="0" applyNumberFormat="1" applyFont="1" applyBorder="1" applyAlignment="1">
      <alignment horizontal="left"/>
    </xf>
    <xf numFmtId="0" fontId="28" fillId="0" borderId="0" xfId="0" applyFont="1"/>
    <xf numFmtId="0" fontId="22" fillId="0" borderId="10" xfId="1" applyFont="1" applyBorder="1" applyAlignment="1">
      <alignment horizontal="center" vertical="top" wrapText="1"/>
    </xf>
    <xf numFmtId="0" fontId="0" fillId="0" borderId="10" xfId="0" applyBorder="1"/>
    <xf numFmtId="0" fontId="21" fillId="0" borderId="0" xfId="1" applyFont="1" applyFill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top" wrapText="1"/>
    </xf>
    <xf numFmtId="0" fontId="22" fillId="0" borderId="10" xfId="1" applyFont="1" applyBorder="1" applyAlignment="1">
      <alignment horizontal="center"/>
    </xf>
    <xf numFmtId="0" fontId="27" fillId="0" borderId="16" xfId="0" applyFont="1" applyBorder="1"/>
    <xf numFmtId="49" fontId="23" fillId="0" borderId="13" xfId="0" applyNumberFormat="1" applyFont="1" applyBorder="1" applyAlignment="1">
      <alignment horizontal="left"/>
    </xf>
    <xf numFmtId="0" fontId="23" fillId="24" borderId="13" xfId="0" applyFont="1" applyFill="1" applyBorder="1" applyAlignment="1">
      <alignment wrapText="1"/>
    </xf>
    <xf numFmtId="2" fontId="22" fillId="0" borderId="10" xfId="1" applyNumberFormat="1" applyFont="1" applyBorder="1" applyAlignment="1">
      <alignment horizontal="right"/>
    </xf>
    <xf numFmtId="2" fontId="21" fillId="0" borderId="10" xfId="1" applyNumberFormat="1" applyFont="1" applyBorder="1" applyAlignment="1">
      <alignment horizontal="center"/>
    </xf>
    <xf numFmtId="0" fontId="22" fillId="0" borderId="12" xfId="1" applyFont="1" applyBorder="1" applyAlignment="1">
      <alignment horizontal="left" vertical="center"/>
    </xf>
    <xf numFmtId="0" fontId="22" fillId="0" borderId="11" xfId="1" applyFont="1" applyBorder="1" applyAlignment="1">
      <alignment horizontal="left" vertical="center"/>
    </xf>
    <xf numFmtId="0" fontId="22" fillId="0" borderId="13" xfId="1" applyFont="1" applyBorder="1" applyAlignment="1">
      <alignment horizontal="left" vertical="center"/>
    </xf>
    <xf numFmtId="0" fontId="22" fillId="0" borderId="10" xfId="1" applyFont="1" applyBorder="1" applyAlignment="1">
      <alignment horizontal="left" vertical="center"/>
    </xf>
    <xf numFmtId="0" fontId="21" fillId="0" borderId="15" xfId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textRotation="90"/>
    </xf>
    <xf numFmtId="0" fontId="0" fillId="0" borderId="10" xfId="0" applyBorder="1" applyAlignment="1">
      <alignment vertical="center" textRotation="90" wrapText="1"/>
    </xf>
    <xf numFmtId="0" fontId="24" fillId="0" borderId="10" xfId="0" applyFont="1" applyBorder="1" applyAlignment="1">
      <alignment vertical="center" textRotation="90" wrapText="1"/>
    </xf>
    <xf numFmtId="0" fontId="21" fillId="0" borderId="15" xfId="1" applyFont="1" applyFill="1" applyBorder="1" applyAlignment="1">
      <alignment horizontal="left" vertical="center" wrapText="1"/>
    </xf>
    <xf numFmtId="0" fontId="21" fillId="0" borderId="15" xfId="1" applyFont="1" applyBorder="1" applyAlignment="1">
      <alignment horizontal="center" vertical="center" wrapText="1"/>
    </xf>
    <xf numFmtId="0" fontId="24" fillId="0" borderId="14" xfId="0" applyFont="1" applyBorder="1"/>
    <xf numFmtId="0" fontId="27" fillId="0" borderId="0" xfId="0" applyFont="1"/>
    <xf numFmtId="0" fontId="21" fillId="0" borderId="0" xfId="1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0" fontId="22" fillId="0" borderId="12" xfId="1" applyFont="1" applyBorder="1" applyAlignment="1">
      <alignment horizontal="left"/>
    </xf>
    <xf numFmtId="0" fontId="22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center" vertical="center"/>
    </xf>
    <xf numFmtId="2" fontId="21" fillId="0" borderId="0" xfId="1" applyNumberFormat="1" applyFont="1" applyBorder="1" applyAlignment="1">
      <alignment horizontal="center"/>
    </xf>
    <xf numFmtId="1" fontId="21" fillId="0" borderId="0" xfId="1" applyNumberFormat="1" applyFont="1" applyBorder="1" applyAlignment="1">
      <alignment horizontal="center"/>
    </xf>
    <xf numFmtId="9" fontId="21" fillId="0" borderId="0" xfId="1" applyNumberFormat="1" applyFont="1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21" fillId="0" borderId="0" xfId="1" applyFont="1" applyFill="1" applyBorder="1" applyAlignment="1">
      <alignment horizontal="left" vertical="top" wrapText="1"/>
    </xf>
    <xf numFmtId="0" fontId="22" fillId="0" borderId="13" xfId="1" applyFont="1" applyBorder="1" applyAlignment="1">
      <alignment horizontal="left" vertical="top" wrapText="1"/>
    </xf>
    <xf numFmtId="0" fontId="22" fillId="0" borderId="13" xfId="1" applyFont="1" applyBorder="1" applyAlignment="1">
      <alignment horizontal="left"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2" fillId="0" borderId="0" xfId="1" applyFont="1" applyBorder="1" applyAlignment="1">
      <alignment horizontal="left"/>
    </xf>
    <xf numFmtId="0" fontId="21" fillId="0" borderId="10" xfId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2" fillId="0" borderId="0" xfId="1" applyFont="1" applyBorder="1" applyAlignment="1">
      <alignment horizontal="center" vertical="top" wrapText="1"/>
    </xf>
    <xf numFmtId="0" fontId="27" fillId="0" borderId="0" xfId="0" applyFont="1" applyBorder="1"/>
    <xf numFmtId="0" fontId="24" fillId="0" borderId="0" xfId="0" applyFont="1" applyBorder="1" applyAlignment="1">
      <alignment wrapText="1"/>
    </xf>
    <xf numFmtId="2" fontId="22" fillId="0" borderId="0" xfId="1" applyNumberFormat="1" applyFont="1" applyBorder="1" applyAlignment="1">
      <alignment horizontal="center"/>
    </xf>
    <xf numFmtId="0" fontId="0" fillId="0" borderId="0" xfId="0" applyBorder="1"/>
    <xf numFmtId="2" fontId="22" fillId="0" borderId="0" xfId="1" applyNumberFormat="1" applyFont="1" applyBorder="1" applyAlignment="1">
      <alignment horizontal="right"/>
    </xf>
    <xf numFmtId="164" fontId="22" fillId="0" borderId="0" xfId="1" applyNumberFormat="1" applyFont="1" applyBorder="1" applyAlignment="1">
      <alignment horizontal="left"/>
    </xf>
    <xf numFmtId="164" fontId="22" fillId="0" borderId="0" xfId="1" applyNumberFormat="1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30" fillId="0" borderId="0" xfId="0" applyFont="1"/>
    <xf numFmtId="0" fontId="31" fillId="0" borderId="0" xfId="0" applyFont="1"/>
    <xf numFmtId="0" fontId="22" fillId="0" borderId="10" xfId="0" applyNumberFormat="1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0" fontId="32" fillId="0" borderId="10" xfId="0" applyFont="1" applyBorder="1"/>
    <xf numFmtId="0" fontId="22" fillId="0" borderId="10" xfId="0" applyFont="1" applyBorder="1" applyAlignment="1">
      <alignment horizontal="left"/>
    </xf>
    <xf numFmtId="164" fontId="22" fillId="0" borderId="10" xfId="0" applyNumberFormat="1" applyFont="1" applyBorder="1" applyAlignment="1">
      <alignment horizontal="left"/>
    </xf>
    <xf numFmtId="49" fontId="22" fillId="0" borderId="10" xfId="0" applyNumberFormat="1" applyFont="1" applyBorder="1" applyAlignment="1">
      <alignment horizontal="left"/>
    </xf>
    <xf numFmtId="0" fontId="22" fillId="24" borderId="13" xfId="0" applyFont="1" applyFill="1" applyBorder="1" applyAlignment="1">
      <alignment vertical="center" wrapText="1"/>
    </xf>
    <xf numFmtId="0" fontId="22" fillId="0" borderId="10" xfId="0" applyFont="1" applyBorder="1" applyAlignment="1">
      <alignment wrapText="1"/>
    </xf>
    <xf numFmtId="0" fontId="22" fillId="24" borderId="10" xfId="0" applyFont="1" applyFill="1" applyBorder="1" applyAlignment="1">
      <alignment wrapText="1"/>
    </xf>
    <xf numFmtId="2" fontId="33" fillId="0" borderId="10" xfId="1" applyNumberFormat="1" applyFont="1" applyBorder="1" applyAlignment="1">
      <alignment horizontal="right"/>
    </xf>
    <xf numFmtId="1" fontId="22" fillId="0" borderId="10" xfId="1" applyNumberFormat="1" applyFont="1" applyBorder="1" applyAlignment="1">
      <alignment horizontal="center"/>
    </xf>
    <xf numFmtId="0" fontId="21" fillId="0" borderId="10" xfId="0" applyFont="1" applyBorder="1"/>
    <xf numFmtId="0" fontId="22" fillId="24" borderId="10" xfId="0" applyFont="1" applyFill="1" applyBorder="1" applyAlignment="1">
      <alignment vertical="center" wrapText="1"/>
    </xf>
    <xf numFmtId="0" fontId="22" fillId="0" borderId="13" xfId="0" applyFont="1" applyBorder="1"/>
    <xf numFmtId="0" fontId="24" fillId="0" borderId="0" xfId="0" applyFont="1" applyBorder="1" applyAlignment="1">
      <alignment horizontal="center"/>
    </xf>
    <xf numFmtId="0" fontId="22" fillId="0" borderId="14" xfId="1" applyFont="1" applyBorder="1" applyAlignment="1">
      <alignment horizontal="left" vertical="center"/>
    </xf>
    <xf numFmtId="0" fontId="21" fillId="25" borderId="10" xfId="1" applyFont="1" applyFill="1" applyBorder="1" applyAlignment="1">
      <alignment horizontal="center"/>
    </xf>
    <xf numFmtId="0" fontId="21" fillId="0" borderId="0" xfId="0" applyFont="1" applyBorder="1"/>
    <xf numFmtId="0" fontId="22" fillId="0" borderId="0" xfId="0" applyFont="1" applyBorder="1" applyAlignment="1">
      <alignment horizontal="left" vertical="center" wrapText="1"/>
    </xf>
    <xf numFmtId="0" fontId="32" fillId="0" borderId="0" xfId="0" applyFont="1" applyBorder="1"/>
    <xf numFmtId="0" fontId="23" fillId="24" borderId="0" xfId="0" applyFont="1" applyFill="1" applyBorder="1" applyAlignment="1">
      <alignment wrapText="1"/>
    </xf>
    <xf numFmtId="1" fontId="22" fillId="0" borderId="0" xfId="1" applyNumberFormat="1" applyFont="1" applyBorder="1" applyAlignment="1">
      <alignment horizontal="center"/>
    </xf>
    <xf numFmtId="0" fontId="22" fillId="0" borderId="13" xfId="0" applyFont="1" applyBorder="1" applyAlignment="1">
      <alignment wrapText="1"/>
    </xf>
    <xf numFmtId="0" fontId="21" fillId="0" borderId="0" xfId="1" applyFont="1" applyFill="1" applyBorder="1" applyAlignment="1">
      <alignment horizontal="left" vertical="top" wrapText="1"/>
    </xf>
    <xf numFmtId="0" fontId="29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Alignment="1">
      <alignment horizontal="left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showWhiteSpace="0" topLeftCell="A62" zoomScale="110" zoomScaleNormal="110" zoomScalePageLayoutView="89" workbookViewId="0">
      <selection activeCell="C10" sqref="C10:C80"/>
    </sheetView>
  </sheetViews>
  <sheetFormatPr defaultRowHeight="12.75" x14ac:dyDescent="0.2"/>
  <cols>
    <col min="1" max="1" width="4.83203125" style="4" customWidth="1"/>
    <col min="2" max="2" width="10.5" style="4" customWidth="1"/>
    <col min="3" max="3" width="5.33203125" style="4" hidden="1" customWidth="1"/>
    <col min="4" max="4" width="15.6640625" style="4" customWidth="1"/>
    <col min="5" max="5" width="35.1640625" style="4" customWidth="1"/>
    <col min="6" max="6" width="32" style="4" customWidth="1"/>
    <col min="7" max="7" width="7.83203125" style="4" customWidth="1"/>
    <col min="8" max="8" width="8.83203125" style="15" hidden="1" customWidth="1"/>
    <col min="9" max="9" width="13.33203125" style="4" customWidth="1"/>
    <col min="10" max="22" width="5.83203125" style="4" hidden="1" customWidth="1"/>
    <col min="23" max="24" width="14" style="4" hidden="1" customWidth="1"/>
    <col min="25" max="25" width="12.6640625" style="4" customWidth="1"/>
    <col min="26" max="26" width="13.5" style="15" hidden="1" customWidth="1"/>
    <col min="27" max="27" width="14.33203125" style="4" customWidth="1"/>
    <col min="28" max="28" width="11.6640625" style="4" customWidth="1"/>
    <col min="29" max="29" width="12.6640625" style="4" customWidth="1"/>
    <col min="30" max="30" width="15.83203125" style="4" customWidth="1"/>
    <col min="31" max="31" width="18.83203125" style="4" customWidth="1"/>
    <col min="32" max="32" width="23.33203125" style="4" customWidth="1"/>
    <col min="33" max="16384" width="9.33203125" style="4"/>
  </cols>
  <sheetData>
    <row r="1" spans="1:32" ht="15.75" x14ac:dyDescent="0.2">
      <c r="A1" s="102" t="s">
        <v>96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</row>
    <row r="2" spans="1:32" x14ac:dyDescent="0.2">
      <c r="A2" s="19"/>
      <c r="B2" s="19"/>
      <c r="C2" s="26"/>
      <c r="D2" s="19"/>
      <c r="E2" s="19"/>
      <c r="F2" s="19"/>
      <c r="G2" s="19"/>
      <c r="H2" s="20"/>
      <c r="I2" s="1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19"/>
      <c r="Z2" s="20"/>
      <c r="AA2" s="19"/>
      <c r="AB2" s="19"/>
      <c r="AC2" s="19"/>
      <c r="AD2" s="19"/>
      <c r="AE2" s="19"/>
      <c r="AF2" s="19"/>
    </row>
    <row r="3" spans="1:32" x14ac:dyDescent="0.2">
      <c r="A3" s="103" t="s">
        <v>178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2" x14ac:dyDescent="0.2">
      <c r="A4" s="103" t="s">
        <v>91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</row>
    <row r="5" spans="1:32" ht="13.5" x14ac:dyDescent="0.25">
      <c r="A5" s="104" t="s">
        <v>88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</row>
    <row r="6" spans="1:32" x14ac:dyDescent="0.2">
      <c r="A6" s="101" t="s">
        <v>92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</row>
    <row r="7" spans="1:32" ht="12.75" customHeight="1" x14ac:dyDescent="0.2">
      <c r="A7" s="101" t="s">
        <v>93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5"/>
    </row>
    <row r="8" spans="1:32" x14ac:dyDescent="0.2">
      <c r="A8" s="1"/>
      <c r="B8" s="1"/>
      <c r="C8" s="1"/>
      <c r="D8" s="2"/>
      <c r="E8" s="1"/>
      <c r="F8" s="1"/>
      <c r="G8" s="1"/>
      <c r="H8" s="1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4"/>
      <c r="AA8" s="1"/>
      <c r="AB8" s="1"/>
      <c r="AC8" s="1"/>
      <c r="AD8" s="1"/>
      <c r="AE8" s="1"/>
      <c r="AF8" s="1"/>
    </row>
    <row r="9" spans="1:32" ht="88.5" customHeight="1" x14ac:dyDescent="0.2">
      <c r="A9" s="45" t="s">
        <v>0</v>
      </c>
      <c r="B9" s="45" t="s">
        <v>1</v>
      </c>
      <c r="C9" s="40" t="s">
        <v>14</v>
      </c>
      <c r="D9" s="40" t="s">
        <v>2</v>
      </c>
      <c r="E9" s="40" t="s">
        <v>3</v>
      </c>
      <c r="F9" s="65" t="s">
        <v>4</v>
      </c>
      <c r="G9" s="40" t="s">
        <v>5</v>
      </c>
      <c r="H9" s="44" t="s">
        <v>11</v>
      </c>
      <c r="I9" s="40" t="s">
        <v>33</v>
      </c>
      <c r="J9" s="41" t="s">
        <v>18</v>
      </c>
      <c r="K9" s="41" t="s">
        <v>19</v>
      </c>
      <c r="L9" s="41" t="s">
        <v>28</v>
      </c>
      <c r="M9" s="41" t="s">
        <v>19</v>
      </c>
      <c r="N9" s="41" t="s">
        <v>99</v>
      </c>
      <c r="O9" s="41" t="s">
        <v>19</v>
      </c>
      <c r="P9" s="41" t="s">
        <v>100</v>
      </c>
      <c r="Q9" s="41" t="s">
        <v>19</v>
      </c>
      <c r="R9" s="41" t="s">
        <v>21</v>
      </c>
      <c r="S9" s="41" t="s">
        <v>19</v>
      </c>
      <c r="T9" s="42" t="s">
        <v>101</v>
      </c>
      <c r="U9" s="41" t="s">
        <v>19</v>
      </c>
      <c r="V9" s="42" t="s">
        <v>22</v>
      </c>
      <c r="W9" s="43" t="s">
        <v>30</v>
      </c>
      <c r="X9" s="44" t="s">
        <v>29</v>
      </c>
      <c r="Y9" s="40" t="s">
        <v>32</v>
      </c>
      <c r="Z9" s="44" t="s">
        <v>12</v>
      </c>
      <c r="AA9" s="40" t="s">
        <v>10</v>
      </c>
      <c r="AB9" s="40" t="s">
        <v>16</v>
      </c>
      <c r="AC9" s="40" t="s">
        <v>6</v>
      </c>
      <c r="AD9" s="40" t="s">
        <v>7</v>
      </c>
      <c r="AE9" s="45" t="s">
        <v>8</v>
      </c>
    </row>
    <row r="10" spans="1:32" ht="16.5" customHeight="1" x14ac:dyDescent="0.25">
      <c r="A10" s="24">
        <v>1</v>
      </c>
      <c r="B10" s="89" t="s">
        <v>58</v>
      </c>
      <c r="C10" s="79" t="s">
        <v>17</v>
      </c>
      <c r="D10" s="39" t="s">
        <v>131</v>
      </c>
      <c r="E10" s="7" t="s">
        <v>132</v>
      </c>
      <c r="F10" s="39" t="s">
        <v>23</v>
      </c>
      <c r="G10" s="27" t="s">
        <v>90</v>
      </c>
      <c r="H10" s="7">
        <v>46</v>
      </c>
      <c r="I10" s="10">
        <f>20*H10/52</f>
        <v>17.692307692307693</v>
      </c>
      <c r="J10" s="80">
        <v>0</v>
      </c>
      <c r="K10" s="80">
        <f t="shared" ref="K10:K45" si="0">J10*3</f>
        <v>0</v>
      </c>
      <c r="L10" s="80">
        <v>1</v>
      </c>
      <c r="M10" s="80">
        <f t="shared" ref="M10:M45" si="1">L10*3</f>
        <v>3</v>
      </c>
      <c r="N10" s="80">
        <v>1</v>
      </c>
      <c r="O10" s="80">
        <f t="shared" ref="O10:O45" si="2">N10*3</f>
        <v>3</v>
      </c>
      <c r="P10" s="80">
        <v>0</v>
      </c>
      <c r="Q10" s="80">
        <f t="shared" ref="Q10:Q27" si="3">P10*1</f>
        <v>0</v>
      </c>
      <c r="R10" s="80">
        <v>0</v>
      </c>
      <c r="S10" s="80">
        <f t="shared" ref="S10:S45" si="4">R10*3</f>
        <v>0</v>
      </c>
      <c r="T10" s="80">
        <v>0</v>
      </c>
      <c r="U10" s="80">
        <f t="shared" ref="U10:U45" si="5">T10*3</f>
        <v>0</v>
      </c>
      <c r="V10" s="80">
        <f t="shared" ref="V10:V45" si="6">K10+M10+O10+Q10+S10+U10</f>
        <v>6</v>
      </c>
      <c r="W10" s="34">
        <v>27.7</v>
      </c>
      <c r="X10" s="80">
        <f t="shared" ref="X10:X45" si="7">W10+V10</f>
        <v>33.700000000000003</v>
      </c>
      <c r="Y10" s="10">
        <f t="shared" ref="Y10:Y18" si="8">40*32.1/X10</f>
        <v>38.100890207715132</v>
      </c>
      <c r="Z10" s="16">
        <v>18.5</v>
      </c>
      <c r="AA10" s="17">
        <f t="shared" ref="AA10:AA45" si="9">40*Z10/18.5</f>
        <v>40</v>
      </c>
      <c r="AB10" s="35">
        <f t="shared" ref="AB10:AB45" si="10">AA10+Y10+I10</f>
        <v>95.793197900022832</v>
      </c>
      <c r="AC10" s="8">
        <v>100</v>
      </c>
      <c r="AD10" s="18">
        <f t="shared" ref="AD10:AD45" si="11">AB10%</f>
        <v>0.95793197900022831</v>
      </c>
      <c r="AE10" s="94" t="s">
        <v>26</v>
      </c>
      <c r="AF10" s="23"/>
    </row>
    <row r="11" spans="1:32" s="76" customFormat="1" ht="16.5" customHeight="1" x14ac:dyDescent="0.25">
      <c r="A11" s="24">
        <v>2</v>
      </c>
      <c r="B11" s="89" t="s">
        <v>133</v>
      </c>
      <c r="C11" s="79" t="s">
        <v>17</v>
      </c>
      <c r="D11" s="39" t="s">
        <v>131</v>
      </c>
      <c r="E11" s="39" t="s">
        <v>132</v>
      </c>
      <c r="F11" s="37" t="s">
        <v>23</v>
      </c>
      <c r="G11" s="27" t="s">
        <v>37</v>
      </c>
      <c r="H11" s="7">
        <v>41</v>
      </c>
      <c r="I11" s="10">
        <f>20*H11/52</f>
        <v>15.76923076923077</v>
      </c>
      <c r="J11" s="80">
        <v>0</v>
      </c>
      <c r="K11" s="80">
        <f t="shared" si="0"/>
        <v>0</v>
      </c>
      <c r="L11" s="80">
        <v>1</v>
      </c>
      <c r="M11" s="80">
        <f t="shared" si="1"/>
        <v>3</v>
      </c>
      <c r="N11" s="80">
        <v>0</v>
      </c>
      <c r="O11" s="80">
        <f t="shared" si="2"/>
        <v>0</v>
      </c>
      <c r="P11" s="80">
        <v>0</v>
      </c>
      <c r="Q11" s="80">
        <f t="shared" si="3"/>
        <v>0</v>
      </c>
      <c r="R11" s="80">
        <v>1</v>
      </c>
      <c r="S11" s="80">
        <f t="shared" si="4"/>
        <v>3</v>
      </c>
      <c r="T11" s="80">
        <v>1</v>
      </c>
      <c r="U11" s="80">
        <f t="shared" si="5"/>
        <v>3</v>
      </c>
      <c r="V11" s="80">
        <f t="shared" si="6"/>
        <v>9</v>
      </c>
      <c r="W11" s="34">
        <v>26.1</v>
      </c>
      <c r="X11" s="80">
        <f t="shared" si="7"/>
        <v>35.1</v>
      </c>
      <c r="Y11" s="10">
        <f t="shared" si="8"/>
        <v>36.581196581196579</v>
      </c>
      <c r="Z11" s="16">
        <v>17.5</v>
      </c>
      <c r="AA11" s="17">
        <f t="shared" si="9"/>
        <v>37.837837837837839</v>
      </c>
      <c r="AB11" s="35">
        <f t="shared" si="10"/>
        <v>90.188265188265191</v>
      </c>
      <c r="AC11" s="8">
        <v>100</v>
      </c>
      <c r="AD11" s="18">
        <f t="shared" si="11"/>
        <v>0.90188265188265193</v>
      </c>
      <c r="AE11" s="94" t="s">
        <v>27</v>
      </c>
      <c r="AF11" s="23"/>
    </row>
    <row r="12" spans="1:32" s="77" customFormat="1" ht="16.5" customHeight="1" x14ac:dyDescent="0.25">
      <c r="A12" s="24">
        <v>3</v>
      </c>
      <c r="B12" s="89" t="s">
        <v>46</v>
      </c>
      <c r="C12" s="79" t="s">
        <v>17</v>
      </c>
      <c r="D12" s="39" t="s">
        <v>131</v>
      </c>
      <c r="E12" s="39" t="s">
        <v>132</v>
      </c>
      <c r="F12" s="39" t="s">
        <v>23</v>
      </c>
      <c r="G12" s="27" t="s">
        <v>31</v>
      </c>
      <c r="H12" s="7">
        <v>40</v>
      </c>
      <c r="I12" s="10">
        <f>20*H12/52</f>
        <v>15.384615384615385</v>
      </c>
      <c r="J12" s="80">
        <v>0</v>
      </c>
      <c r="K12" s="80">
        <f t="shared" si="0"/>
        <v>0</v>
      </c>
      <c r="L12" s="80">
        <v>0</v>
      </c>
      <c r="M12" s="80">
        <f t="shared" si="1"/>
        <v>0</v>
      </c>
      <c r="N12" s="80">
        <v>1</v>
      </c>
      <c r="O12" s="80">
        <f t="shared" si="2"/>
        <v>3</v>
      </c>
      <c r="P12" s="80">
        <v>6</v>
      </c>
      <c r="Q12" s="80">
        <f t="shared" si="3"/>
        <v>6</v>
      </c>
      <c r="R12" s="80">
        <v>1</v>
      </c>
      <c r="S12" s="80">
        <f t="shared" si="4"/>
        <v>3</v>
      </c>
      <c r="T12" s="80">
        <v>1</v>
      </c>
      <c r="U12" s="80">
        <f t="shared" si="5"/>
        <v>3</v>
      </c>
      <c r="V12" s="80">
        <f t="shared" si="6"/>
        <v>15</v>
      </c>
      <c r="W12" s="34">
        <v>23.5</v>
      </c>
      <c r="X12" s="80">
        <f t="shared" si="7"/>
        <v>38.5</v>
      </c>
      <c r="Y12" s="10">
        <f t="shared" si="8"/>
        <v>33.350649350649348</v>
      </c>
      <c r="Z12" s="16">
        <v>18.5</v>
      </c>
      <c r="AA12" s="17">
        <f t="shared" si="9"/>
        <v>40</v>
      </c>
      <c r="AB12" s="35">
        <f t="shared" si="10"/>
        <v>88.735264735264735</v>
      </c>
      <c r="AC12" s="8">
        <v>100</v>
      </c>
      <c r="AD12" s="18">
        <f t="shared" si="11"/>
        <v>0.88735264735264741</v>
      </c>
      <c r="AE12" s="94" t="s">
        <v>27</v>
      </c>
      <c r="AF12" s="23"/>
    </row>
    <row r="13" spans="1:32" s="77" customFormat="1" ht="16.5" customHeight="1" x14ac:dyDescent="0.25">
      <c r="A13" s="24">
        <v>4</v>
      </c>
      <c r="B13" s="89" t="s">
        <v>77</v>
      </c>
      <c r="C13" s="84" t="s">
        <v>17</v>
      </c>
      <c r="D13" s="7" t="s">
        <v>131</v>
      </c>
      <c r="E13" s="39" t="s">
        <v>132</v>
      </c>
      <c r="F13" s="7" t="s">
        <v>98</v>
      </c>
      <c r="G13" s="27" t="s">
        <v>40</v>
      </c>
      <c r="H13" s="7">
        <v>29</v>
      </c>
      <c r="I13" s="10">
        <f>20*H13/38</f>
        <v>15.263157894736842</v>
      </c>
      <c r="J13" s="80">
        <v>0</v>
      </c>
      <c r="K13" s="80">
        <f t="shared" si="0"/>
        <v>0</v>
      </c>
      <c r="L13" s="80">
        <v>1</v>
      </c>
      <c r="M13" s="80">
        <f t="shared" si="1"/>
        <v>3</v>
      </c>
      <c r="N13" s="80">
        <v>1</v>
      </c>
      <c r="O13" s="80">
        <f t="shared" si="2"/>
        <v>3</v>
      </c>
      <c r="P13" s="80">
        <v>0</v>
      </c>
      <c r="Q13" s="80">
        <f t="shared" si="3"/>
        <v>0</v>
      </c>
      <c r="R13" s="80">
        <v>0</v>
      </c>
      <c r="S13" s="80">
        <f t="shared" si="4"/>
        <v>0</v>
      </c>
      <c r="T13" s="80">
        <v>1</v>
      </c>
      <c r="U13" s="80">
        <f t="shared" si="5"/>
        <v>3</v>
      </c>
      <c r="V13" s="80">
        <f t="shared" si="6"/>
        <v>9</v>
      </c>
      <c r="W13" s="34">
        <v>26.3</v>
      </c>
      <c r="X13" s="80">
        <f t="shared" si="7"/>
        <v>35.299999999999997</v>
      </c>
      <c r="Y13" s="10">
        <f t="shared" si="8"/>
        <v>36.373937677053824</v>
      </c>
      <c r="Z13" s="16">
        <v>15</v>
      </c>
      <c r="AA13" s="17">
        <f t="shared" si="9"/>
        <v>32.432432432432435</v>
      </c>
      <c r="AB13" s="35">
        <f t="shared" si="10"/>
        <v>84.069528004223116</v>
      </c>
      <c r="AC13" s="8">
        <v>100</v>
      </c>
      <c r="AD13" s="18">
        <f t="shared" si="11"/>
        <v>0.84069528004223115</v>
      </c>
      <c r="AE13" s="94" t="s">
        <v>27</v>
      </c>
      <c r="AF13" s="4"/>
    </row>
    <row r="14" spans="1:32" s="77" customFormat="1" ht="16.5" customHeight="1" x14ac:dyDescent="0.25">
      <c r="A14" s="24">
        <v>5</v>
      </c>
      <c r="B14" s="89" t="s">
        <v>72</v>
      </c>
      <c r="C14" s="79" t="s">
        <v>17</v>
      </c>
      <c r="D14" s="39" t="s">
        <v>131</v>
      </c>
      <c r="E14" s="39" t="s">
        <v>132</v>
      </c>
      <c r="F14" s="39" t="s">
        <v>24</v>
      </c>
      <c r="G14" s="27" t="s">
        <v>38</v>
      </c>
      <c r="H14" s="7">
        <v>23</v>
      </c>
      <c r="I14" s="10">
        <f t="shared" ref="I14:I22" si="12">20*H14/52</f>
        <v>8.8461538461538467</v>
      </c>
      <c r="J14" s="80">
        <v>0</v>
      </c>
      <c r="K14" s="80">
        <f t="shared" si="0"/>
        <v>0</v>
      </c>
      <c r="L14" s="80">
        <v>1</v>
      </c>
      <c r="M14" s="80">
        <f t="shared" si="1"/>
        <v>3</v>
      </c>
      <c r="N14" s="80">
        <v>1</v>
      </c>
      <c r="O14" s="80">
        <f t="shared" si="2"/>
        <v>3</v>
      </c>
      <c r="P14" s="80">
        <v>0</v>
      </c>
      <c r="Q14" s="80">
        <f t="shared" si="3"/>
        <v>0</v>
      </c>
      <c r="R14" s="80">
        <v>1</v>
      </c>
      <c r="S14" s="80">
        <f t="shared" si="4"/>
        <v>3</v>
      </c>
      <c r="T14" s="80">
        <v>1</v>
      </c>
      <c r="U14" s="80">
        <f t="shared" si="5"/>
        <v>3</v>
      </c>
      <c r="V14" s="80">
        <f t="shared" si="6"/>
        <v>12</v>
      </c>
      <c r="W14" s="34">
        <v>21.5</v>
      </c>
      <c r="X14" s="80">
        <f t="shared" si="7"/>
        <v>33.5</v>
      </c>
      <c r="Y14" s="10">
        <f t="shared" si="8"/>
        <v>38.328358208955223</v>
      </c>
      <c r="Z14" s="16">
        <v>17</v>
      </c>
      <c r="AA14" s="17">
        <f t="shared" si="9"/>
        <v>36.756756756756758</v>
      </c>
      <c r="AB14" s="35">
        <f t="shared" si="10"/>
        <v>83.931268811865834</v>
      </c>
      <c r="AC14" s="8">
        <v>100</v>
      </c>
      <c r="AD14" s="18">
        <f t="shared" si="11"/>
        <v>0.83931268811865833</v>
      </c>
      <c r="AE14" s="94" t="s">
        <v>27</v>
      </c>
      <c r="AF14" s="23" t="s">
        <v>79</v>
      </c>
    </row>
    <row r="15" spans="1:32" s="23" customFormat="1" ht="16.5" customHeight="1" x14ac:dyDescent="0.25">
      <c r="A15" s="24">
        <v>6</v>
      </c>
      <c r="B15" s="89" t="s">
        <v>51</v>
      </c>
      <c r="C15" s="79" t="s">
        <v>17</v>
      </c>
      <c r="D15" s="39" t="s">
        <v>131</v>
      </c>
      <c r="E15" s="39" t="s">
        <v>132</v>
      </c>
      <c r="F15" s="39" t="s">
        <v>23</v>
      </c>
      <c r="G15" s="27" t="s">
        <v>41</v>
      </c>
      <c r="H15" s="7">
        <v>35</v>
      </c>
      <c r="I15" s="10">
        <f t="shared" si="12"/>
        <v>13.461538461538462</v>
      </c>
      <c r="J15" s="80">
        <v>0</v>
      </c>
      <c r="K15" s="80">
        <f t="shared" si="0"/>
        <v>0</v>
      </c>
      <c r="L15" s="80">
        <v>1</v>
      </c>
      <c r="M15" s="80">
        <f t="shared" si="1"/>
        <v>3</v>
      </c>
      <c r="N15" s="80">
        <v>1</v>
      </c>
      <c r="O15" s="80">
        <f t="shared" si="2"/>
        <v>3</v>
      </c>
      <c r="P15" s="80">
        <v>6</v>
      </c>
      <c r="Q15" s="80">
        <f t="shared" si="3"/>
        <v>6</v>
      </c>
      <c r="R15" s="80">
        <v>0</v>
      </c>
      <c r="S15" s="80">
        <f t="shared" si="4"/>
        <v>0</v>
      </c>
      <c r="T15" s="80">
        <v>1</v>
      </c>
      <c r="U15" s="80">
        <f t="shared" si="5"/>
        <v>3</v>
      </c>
      <c r="V15" s="80">
        <f t="shared" si="6"/>
        <v>15</v>
      </c>
      <c r="W15" s="34">
        <v>26</v>
      </c>
      <c r="X15" s="80">
        <f t="shared" si="7"/>
        <v>41</v>
      </c>
      <c r="Y15" s="10">
        <f t="shared" si="8"/>
        <v>31.317073170731707</v>
      </c>
      <c r="Z15" s="16">
        <v>17</v>
      </c>
      <c r="AA15" s="17">
        <f t="shared" si="9"/>
        <v>36.756756756756758</v>
      </c>
      <c r="AB15" s="35">
        <f t="shared" si="10"/>
        <v>81.535368389026928</v>
      </c>
      <c r="AC15" s="8">
        <v>102</v>
      </c>
      <c r="AD15" s="18">
        <f t="shared" si="11"/>
        <v>0.8153536838902693</v>
      </c>
      <c r="AE15" s="94" t="s">
        <v>27</v>
      </c>
    </row>
    <row r="16" spans="1:32" s="23" customFormat="1" ht="16.5" customHeight="1" x14ac:dyDescent="0.25">
      <c r="A16" s="24">
        <v>7</v>
      </c>
      <c r="B16" s="89" t="s">
        <v>69</v>
      </c>
      <c r="C16" s="75" t="s">
        <v>17</v>
      </c>
      <c r="D16" s="36" t="s">
        <v>131</v>
      </c>
      <c r="E16" s="37" t="s">
        <v>132</v>
      </c>
      <c r="F16" s="37" t="s">
        <v>24</v>
      </c>
      <c r="G16" s="27" t="s">
        <v>38</v>
      </c>
      <c r="H16" s="7">
        <v>22</v>
      </c>
      <c r="I16" s="10">
        <f t="shared" si="12"/>
        <v>8.4615384615384617</v>
      </c>
      <c r="J16" s="80">
        <v>0</v>
      </c>
      <c r="K16" s="80">
        <f t="shared" si="0"/>
        <v>0</v>
      </c>
      <c r="L16" s="80">
        <v>1</v>
      </c>
      <c r="M16" s="80">
        <f t="shared" si="1"/>
        <v>3</v>
      </c>
      <c r="N16" s="80">
        <v>1</v>
      </c>
      <c r="O16" s="80">
        <f t="shared" si="2"/>
        <v>3</v>
      </c>
      <c r="P16" s="80">
        <v>1</v>
      </c>
      <c r="Q16" s="80">
        <f t="shared" si="3"/>
        <v>1</v>
      </c>
      <c r="R16" s="80">
        <v>1</v>
      </c>
      <c r="S16" s="80">
        <f t="shared" si="4"/>
        <v>3</v>
      </c>
      <c r="T16" s="80">
        <v>1</v>
      </c>
      <c r="U16" s="80">
        <f t="shared" si="5"/>
        <v>3</v>
      </c>
      <c r="V16" s="80">
        <f t="shared" si="6"/>
        <v>13</v>
      </c>
      <c r="W16" s="34">
        <v>20.7</v>
      </c>
      <c r="X16" s="80">
        <f t="shared" si="7"/>
        <v>33.700000000000003</v>
      </c>
      <c r="Y16" s="10">
        <f t="shared" si="8"/>
        <v>38.100890207715132</v>
      </c>
      <c r="Z16" s="16">
        <v>16</v>
      </c>
      <c r="AA16" s="17">
        <f t="shared" si="9"/>
        <v>34.594594594594597</v>
      </c>
      <c r="AB16" s="35">
        <f t="shared" si="10"/>
        <v>81.157023263848188</v>
      </c>
      <c r="AC16" s="8">
        <v>100</v>
      </c>
      <c r="AD16" s="18">
        <f t="shared" si="11"/>
        <v>0.81157023263848194</v>
      </c>
      <c r="AE16" s="94" t="s">
        <v>27</v>
      </c>
      <c r="AF16" s="4"/>
    </row>
    <row r="17" spans="1:32" s="23" customFormat="1" ht="16.5" customHeight="1" x14ac:dyDescent="0.25">
      <c r="A17" s="24">
        <v>8</v>
      </c>
      <c r="B17" s="89" t="s">
        <v>64</v>
      </c>
      <c r="C17" s="83" t="s">
        <v>17</v>
      </c>
      <c r="D17" s="51" t="s">
        <v>131</v>
      </c>
      <c r="E17" s="6" t="s">
        <v>132</v>
      </c>
      <c r="F17" s="37" t="s">
        <v>24</v>
      </c>
      <c r="G17" s="27" t="s">
        <v>42</v>
      </c>
      <c r="H17" s="7">
        <v>14</v>
      </c>
      <c r="I17" s="10">
        <f t="shared" si="12"/>
        <v>5.384615384615385</v>
      </c>
      <c r="J17" s="80">
        <v>0</v>
      </c>
      <c r="K17" s="80">
        <f t="shared" si="0"/>
        <v>0</v>
      </c>
      <c r="L17" s="80">
        <v>1</v>
      </c>
      <c r="M17" s="80">
        <f t="shared" si="1"/>
        <v>3</v>
      </c>
      <c r="N17" s="80">
        <v>1</v>
      </c>
      <c r="O17" s="80">
        <f t="shared" si="2"/>
        <v>3</v>
      </c>
      <c r="P17" s="80">
        <v>1</v>
      </c>
      <c r="Q17" s="80">
        <f t="shared" si="3"/>
        <v>1</v>
      </c>
      <c r="R17" s="80">
        <v>1</v>
      </c>
      <c r="S17" s="80">
        <f t="shared" si="4"/>
        <v>3</v>
      </c>
      <c r="T17" s="80">
        <v>1</v>
      </c>
      <c r="U17" s="80">
        <f t="shared" si="5"/>
        <v>3</v>
      </c>
      <c r="V17" s="80">
        <f t="shared" si="6"/>
        <v>13</v>
      </c>
      <c r="W17" s="34">
        <v>27.75</v>
      </c>
      <c r="X17" s="80">
        <f t="shared" si="7"/>
        <v>40.75</v>
      </c>
      <c r="Y17" s="10">
        <f t="shared" si="8"/>
        <v>31.509202453987729</v>
      </c>
      <c r="Z17" s="16">
        <v>18.5</v>
      </c>
      <c r="AA17" s="17">
        <f t="shared" si="9"/>
        <v>40</v>
      </c>
      <c r="AB17" s="35">
        <f t="shared" si="10"/>
        <v>76.893817838603113</v>
      </c>
      <c r="AC17" s="8">
        <v>100</v>
      </c>
      <c r="AD17" s="18">
        <f t="shared" si="11"/>
        <v>0.76893817838603118</v>
      </c>
      <c r="AE17" s="94" t="s">
        <v>27</v>
      </c>
      <c r="AF17" s="4"/>
    </row>
    <row r="18" spans="1:32" s="23" customFormat="1" ht="16.5" customHeight="1" x14ac:dyDescent="0.25">
      <c r="A18" s="24">
        <v>9</v>
      </c>
      <c r="B18" s="89" t="s">
        <v>65</v>
      </c>
      <c r="C18" s="90" t="s">
        <v>17</v>
      </c>
      <c r="D18" s="51" t="s">
        <v>131</v>
      </c>
      <c r="E18" s="37" t="s">
        <v>132</v>
      </c>
      <c r="F18" s="39" t="s">
        <v>24</v>
      </c>
      <c r="G18" s="27" t="s">
        <v>42</v>
      </c>
      <c r="H18" s="7">
        <v>21</v>
      </c>
      <c r="I18" s="10">
        <f t="shared" si="12"/>
        <v>8.0769230769230766</v>
      </c>
      <c r="J18" s="80">
        <v>0</v>
      </c>
      <c r="K18" s="80">
        <f t="shared" si="0"/>
        <v>0</v>
      </c>
      <c r="L18" s="80">
        <v>1</v>
      </c>
      <c r="M18" s="80">
        <f t="shared" si="1"/>
        <v>3</v>
      </c>
      <c r="N18" s="80">
        <v>1</v>
      </c>
      <c r="O18" s="80">
        <f t="shared" si="2"/>
        <v>3</v>
      </c>
      <c r="P18" s="80">
        <v>1</v>
      </c>
      <c r="Q18" s="80">
        <f t="shared" si="3"/>
        <v>1</v>
      </c>
      <c r="R18" s="80">
        <v>1</v>
      </c>
      <c r="S18" s="80">
        <f t="shared" si="4"/>
        <v>3</v>
      </c>
      <c r="T18" s="80">
        <v>1</v>
      </c>
      <c r="U18" s="80">
        <f t="shared" si="5"/>
        <v>3</v>
      </c>
      <c r="V18" s="80">
        <f t="shared" si="6"/>
        <v>13</v>
      </c>
      <c r="W18" s="34">
        <v>31.6</v>
      </c>
      <c r="X18" s="80">
        <f t="shared" si="7"/>
        <v>44.6</v>
      </c>
      <c r="Y18" s="10">
        <f t="shared" si="8"/>
        <v>28.789237668161434</v>
      </c>
      <c r="Z18" s="16">
        <v>17.5</v>
      </c>
      <c r="AA18" s="17">
        <f t="shared" si="9"/>
        <v>37.837837837837839</v>
      </c>
      <c r="AB18" s="35">
        <f t="shared" si="10"/>
        <v>74.703998582922353</v>
      </c>
      <c r="AC18" s="8">
        <v>100</v>
      </c>
      <c r="AD18" s="18">
        <f t="shared" si="11"/>
        <v>0.74703998582922349</v>
      </c>
      <c r="AE18" s="94" t="s">
        <v>15</v>
      </c>
      <c r="AF18" s="4"/>
    </row>
    <row r="19" spans="1:32" s="23" customFormat="1" ht="16.5" customHeight="1" x14ac:dyDescent="0.25">
      <c r="A19" s="24">
        <v>10</v>
      </c>
      <c r="B19" s="89" t="s">
        <v>48</v>
      </c>
      <c r="C19" s="75" t="s">
        <v>17</v>
      </c>
      <c r="D19" s="36" t="s">
        <v>131</v>
      </c>
      <c r="E19" s="37" t="s">
        <v>132</v>
      </c>
      <c r="F19" s="39" t="s">
        <v>23</v>
      </c>
      <c r="G19" s="27" t="s">
        <v>31</v>
      </c>
      <c r="H19" s="7">
        <v>41</v>
      </c>
      <c r="I19" s="10">
        <f t="shared" si="12"/>
        <v>15.76923076923077</v>
      </c>
      <c r="J19" s="80">
        <v>0</v>
      </c>
      <c r="K19" s="80">
        <f t="shared" si="0"/>
        <v>0</v>
      </c>
      <c r="L19" s="80">
        <v>1</v>
      </c>
      <c r="M19" s="80">
        <f t="shared" si="1"/>
        <v>3</v>
      </c>
      <c r="N19" s="80">
        <v>1</v>
      </c>
      <c r="O19" s="80">
        <f t="shared" si="2"/>
        <v>3</v>
      </c>
      <c r="P19" s="80">
        <v>6</v>
      </c>
      <c r="Q19" s="80">
        <f t="shared" si="3"/>
        <v>6</v>
      </c>
      <c r="R19" s="80">
        <v>1</v>
      </c>
      <c r="S19" s="80">
        <f t="shared" si="4"/>
        <v>3</v>
      </c>
      <c r="T19" s="80">
        <v>1</v>
      </c>
      <c r="U19" s="80">
        <f t="shared" si="5"/>
        <v>3</v>
      </c>
      <c r="V19" s="80">
        <f t="shared" si="6"/>
        <v>18</v>
      </c>
      <c r="W19" s="34">
        <v>29.8</v>
      </c>
      <c r="X19" s="80">
        <f t="shared" si="7"/>
        <v>47.8</v>
      </c>
      <c r="Y19" s="10">
        <f>40*21.9/X19</f>
        <v>18.326359832635983</v>
      </c>
      <c r="Z19" s="16">
        <v>18</v>
      </c>
      <c r="AA19" s="17">
        <f t="shared" si="9"/>
        <v>38.918918918918919</v>
      </c>
      <c r="AB19" s="35">
        <f t="shared" si="10"/>
        <v>73.01450952078568</v>
      </c>
      <c r="AC19" s="8">
        <v>100</v>
      </c>
      <c r="AD19" s="18">
        <f t="shared" si="11"/>
        <v>0.73014509520785675</v>
      </c>
      <c r="AE19" s="94" t="s">
        <v>15</v>
      </c>
    </row>
    <row r="20" spans="1:32" s="23" customFormat="1" ht="16.5" customHeight="1" x14ac:dyDescent="0.25">
      <c r="A20" s="24">
        <v>11</v>
      </c>
      <c r="B20" s="89" t="s">
        <v>71</v>
      </c>
      <c r="C20" s="83" t="s">
        <v>17</v>
      </c>
      <c r="D20" s="51" t="s">
        <v>131</v>
      </c>
      <c r="E20" s="37" t="s">
        <v>132</v>
      </c>
      <c r="F20" s="39" t="s">
        <v>24</v>
      </c>
      <c r="G20" s="27" t="s">
        <v>38</v>
      </c>
      <c r="H20" s="7">
        <v>22</v>
      </c>
      <c r="I20" s="10">
        <f t="shared" si="12"/>
        <v>8.4615384615384617</v>
      </c>
      <c r="J20" s="80">
        <v>0</v>
      </c>
      <c r="K20" s="80">
        <f t="shared" si="0"/>
        <v>0</v>
      </c>
      <c r="L20" s="80">
        <v>1</v>
      </c>
      <c r="M20" s="80">
        <f t="shared" si="1"/>
        <v>3</v>
      </c>
      <c r="N20" s="80">
        <v>1</v>
      </c>
      <c r="O20" s="80">
        <f t="shared" si="2"/>
        <v>3</v>
      </c>
      <c r="P20" s="80">
        <v>0</v>
      </c>
      <c r="Q20" s="80">
        <f t="shared" si="3"/>
        <v>0</v>
      </c>
      <c r="R20" s="80">
        <v>1</v>
      </c>
      <c r="S20" s="80">
        <f t="shared" si="4"/>
        <v>3</v>
      </c>
      <c r="T20" s="80">
        <v>1</v>
      </c>
      <c r="U20" s="80">
        <f t="shared" si="5"/>
        <v>3</v>
      </c>
      <c r="V20" s="80">
        <f t="shared" si="6"/>
        <v>12</v>
      </c>
      <c r="W20" s="34">
        <v>26.5</v>
      </c>
      <c r="X20" s="80">
        <f t="shared" si="7"/>
        <v>38.5</v>
      </c>
      <c r="Y20" s="10">
        <f>40*32.1/X20</f>
        <v>33.350649350649348</v>
      </c>
      <c r="Z20" s="16">
        <v>14</v>
      </c>
      <c r="AA20" s="17">
        <f t="shared" si="9"/>
        <v>30.27027027027027</v>
      </c>
      <c r="AB20" s="35">
        <f t="shared" si="10"/>
        <v>72.082458082458089</v>
      </c>
      <c r="AC20" s="8">
        <v>100</v>
      </c>
      <c r="AD20" s="18">
        <f t="shared" si="11"/>
        <v>0.7208245808245809</v>
      </c>
      <c r="AE20" s="9" t="s">
        <v>15</v>
      </c>
    </row>
    <row r="21" spans="1:32" s="23" customFormat="1" ht="16.5" customHeight="1" x14ac:dyDescent="0.25">
      <c r="A21" s="24">
        <v>12</v>
      </c>
      <c r="B21" s="89" t="s">
        <v>52</v>
      </c>
      <c r="C21" s="75" t="s">
        <v>17</v>
      </c>
      <c r="D21" s="36" t="s">
        <v>131</v>
      </c>
      <c r="E21" s="6" t="s">
        <v>132</v>
      </c>
      <c r="F21" s="37" t="s">
        <v>23</v>
      </c>
      <c r="G21" s="27" t="s">
        <v>41</v>
      </c>
      <c r="H21" s="7">
        <v>33</v>
      </c>
      <c r="I21" s="10">
        <f t="shared" si="12"/>
        <v>12.692307692307692</v>
      </c>
      <c r="J21" s="80">
        <v>0</v>
      </c>
      <c r="K21" s="80">
        <f t="shared" si="0"/>
        <v>0</v>
      </c>
      <c r="L21" s="80">
        <v>1</v>
      </c>
      <c r="M21" s="80">
        <f t="shared" si="1"/>
        <v>3</v>
      </c>
      <c r="N21" s="80">
        <v>1</v>
      </c>
      <c r="O21" s="80">
        <f t="shared" si="2"/>
        <v>3</v>
      </c>
      <c r="P21" s="80">
        <v>6</v>
      </c>
      <c r="Q21" s="80">
        <f t="shared" si="3"/>
        <v>6</v>
      </c>
      <c r="R21" s="80">
        <v>1</v>
      </c>
      <c r="S21" s="80">
        <f t="shared" si="4"/>
        <v>3</v>
      </c>
      <c r="T21" s="80">
        <v>1</v>
      </c>
      <c r="U21" s="80">
        <f t="shared" si="5"/>
        <v>3</v>
      </c>
      <c r="V21" s="80">
        <f t="shared" si="6"/>
        <v>18</v>
      </c>
      <c r="W21" s="34">
        <v>30.1</v>
      </c>
      <c r="X21" s="80">
        <f t="shared" si="7"/>
        <v>48.1</v>
      </c>
      <c r="Y21" s="10">
        <f>40*32.1/X21</f>
        <v>26.694386694386694</v>
      </c>
      <c r="Z21" s="16">
        <v>15</v>
      </c>
      <c r="AA21" s="17">
        <f t="shared" si="9"/>
        <v>32.432432432432435</v>
      </c>
      <c r="AB21" s="35">
        <f t="shared" si="10"/>
        <v>71.819126819126822</v>
      </c>
      <c r="AC21" s="8">
        <v>103</v>
      </c>
      <c r="AD21" s="18">
        <f t="shared" si="11"/>
        <v>0.71819126819126822</v>
      </c>
      <c r="AE21" s="9" t="s">
        <v>15</v>
      </c>
    </row>
    <row r="22" spans="1:32" s="23" customFormat="1" ht="16.5" customHeight="1" x14ac:dyDescent="0.25">
      <c r="A22" s="24">
        <v>13</v>
      </c>
      <c r="B22" s="89" t="s">
        <v>43</v>
      </c>
      <c r="C22" s="75" t="s">
        <v>17</v>
      </c>
      <c r="D22" s="36" t="s">
        <v>131</v>
      </c>
      <c r="E22" s="37" t="s">
        <v>132</v>
      </c>
      <c r="F22" s="37" t="s">
        <v>23</v>
      </c>
      <c r="G22" s="27" t="s">
        <v>89</v>
      </c>
      <c r="H22" s="7">
        <v>40</v>
      </c>
      <c r="I22" s="10">
        <f t="shared" si="12"/>
        <v>15.384615384615385</v>
      </c>
      <c r="J22" s="80">
        <v>0</v>
      </c>
      <c r="K22" s="80">
        <f t="shared" si="0"/>
        <v>0</v>
      </c>
      <c r="L22" s="80">
        <v>1</v>
      </c>
      <c r="M22" s="80">
        <f t="shared" si="1"/>
        <v>3</v>
      </c>
      <c r="N22" s="80">
        <v>1</v>
      </c>
      <c r="O22" s="80">
        <f t="shared" si="2"/>
        <v>3</v>
      </c>
      <c r="P22" s="80">
        <v>6</v>
      </c>
      <c r="Q22" s="80">
        <f t="shared" si="3"/>
        <v>6</v>
      </c>
      <c r="R22" s="80">
        <v>1</v>
      </c>
      <c r="S22" s="80">
        <f t="shared" si="4"/>
        <v>3</v>
      </c>
      <c r="T22" s="80">
        <v>1</v>
      </c>
      <c r="U22" s="80">
        <f t="shared" si="5"/>
        <v>3</v>
      </c>
      <c r="V22" s="80">
        <f t="shared" si="6"/>
        <v>18</v>
      </c>
      <c r="W22" s="34">
        <v>22.2</v>
      </c>
      <c r="X22" s="80">
        <f t="shared" si="7"/>
        <v>40.200000000000003</v>
      </c>
      <c r="Y22" s="10">
        <f>40*21.9/X22</f>
        <v>21.791044776119403</v>
      </c>
      <c r="Z22" s="16">
        <v>16</v>
      </c>
      <c r="AA22" s="17">
        <f t="shared" si="9"/>
        <v>34.594594594594597</v>
      </c>
      <c r="AB22" s="35">
        <f t="shared" si="10"/>
        <v>71.77025475532939</v>
      </c>
      <c r="AC22" s="8">
        <v>100</v>
      </c>
      <c r="AD22" s="18">
        <f t="shared" si="11"/>
        <v>0.71770254755329388</v>
      </c>
      <c r="AE22" s="9" t="s">
        <v>15</v>
      </c>
    </row>
    <row r="23" spans="1:32" s="23" customFormat="1" ht="16.5" customHeight="1" x14ac:dyDescent="0.25">
      <c r="A23" s="24">
        <v>14</v>
      </c>
      <c r="B23" s="89" t="s">
        <v>76</v>
      </c>
      <c r="C23" s="83" t="s">
        <v>17</v>
      </c>
      <c r="D23" s="51" t="s">
        <v>131</v>
      </c>
      <c r="E23" s="37" t="s">
        <v>132</v>
      </c>
      <c r="F23" s="37" t="s">
        <v>98</v>
      </c>
      <c r="G23" s="27" t="s">
        <v>40</v>
      </c>
      <c r="H23" s="7">
        <v>33</v>
      </c>
      <c r="I23" s="10">
        <f>20*H23/38</f>
        <v>17.368421052631579</v>
      </c>
      <c r="J23" s="80">
        <v>0</v>
      </c>
      <c r="K23" s="80">
        <f t="shared" si="0"/>
        <v>0</v>
      </c>
      <c r="L23" s="80">
        <v>1</v>
      </c>
      <c r="M23" s="80">
        <f t="shared" si="1"/>
        <v>3</v>
      </c>
      <c r="N23" s="80">
        <v>1</v>
      </c>
      <c r="O23" s="80">
        <f t="shared" si="2"/>
        <v>3</v>
      </c>
      <c r="P23" s="80">
        <v>4</v>
      </c>
      <c r="Q23" s="80">
        <f t="shared" si="3"/>
        <v>4</v>
      </c>
      <c r="R23" s="80">
        <v>1</v>
      </c>
      <c r="S23" s="80">
        <f t="shared" si="4"/>
        <v>3</v>
      </c>
      <c r="T23" s="80">
        <v>1</v>
      </c>
      <c r="U23" s="80">
        <f t="shared" si="5"/>
        <v>3</v>
      </c>
      <c r="V23" s="80">
        <f t="shared" si="6"/>
        <v>16</v>
      </c>
      <c r="W23" s="34">
        <v>34.5</v>
      </c>
      <c r="X23" s="80">
        <f t="shared" si="7"/>
        <v>50.5</v>
      </c>
      <c r="Y23" s="10">
        <f t="shared" ref="Y23:Y45" si="13">40*32.1/X23</f>
        <v>25.425742574257427</v>
      </c>
      <c r="Z23" s="16">
        <v>13</v>
      </c>
      <c r="AA23" s="17">
        <f t="shared" si="9"/>
        <v>28.108108108108109</v>
      </c>
      <c r="AB23" s="35">
        <f t="shared" si="10"/>
        <v>70.902271734997115</v>
      </c>
      <c r="AC23" s="8">
        <v>100</v>
      </c>
      <c r="AD23" s="18">
        <f t="shared" si="11"/>
        <v>0.70902271734997113</v>
      </c>
      <c r="AE23" s="9" t="s">
        <v>15</v>
      </c>
      <c r="AF23" s="4"/>
    </row>
    <row r="24" spans="1:32" s="23" customFormat="1" ht="16.5" customHeight="1" x14ac:dyDescent="0.25">
      <c r="A24" s="24">
        <v>15</v>
      </c>
      <c r="B24" s="89" t="s">
        <v>139</v>
      </c>
      <c r="C24" s="75" t="s">
        <v>17</v>
      </c>
      <c r="D24" s="36" t="s">
        <v>131</v>
      </c>
      <c r="E24" s="37" t="s">
        <v>132</v>
      </c>
      <c r="F24" s="37" t="s">
        <v>23</v>
      </c>
      <c r="G24" s="27" t="s">
        <v>89</v>
      </c>
      <c r="H24" s="7">
        <v>39</v>
      </c>
      <c r="I24" s="10">
        <f t="shared" ref="I24:I32" si="14">20*H24/52</f>
        <v>15</v>
      </c>
      <c r="J24" s="80">
        <v>0</v>
      </c>
      <c r="K24" s="80">
        <f t="shared" si="0"/>
        <v>0</v>
      </c>
      <c r="L24" s="80">
        <v>1</v>
      </c>
      <c r="M24" s="80">
        <f t="shared" si="1"/>
        <v>3</v>
      </c>
      <c r="N24" s="80">
        <v>1</v>
      </c>
      <c r="O24" s="80">
        <f t="shared" si="2"/>
        <v>3</v>
      </c>
      <c r="P24" s="80">
        <v>6</v>
      </c>
      <c r="Q24" s="80">
        <f t="shared" si="3"/>
        <v>6</v>
      </c>
      <c r="R24" s="80">
        <v>1</v>
      </c>
      <c r="S24" s="80">
        <f t="shared" si="4"/>
        <v>3</v>
      </c>
      <c r="T24" s="80">
        <v>1</v>
      </c>
      <c r="U24" s="80">
        <f t="shared" si="5"/>
        <v>3</v>
      </c>
      <c r="V24" s="80">
        <f t="shared" si="6"/>
        <v>18</v>
      </c>
      <c r="W24" s="34">
        <v>25.5</v>
      </c>
      <c r="X24" s="80">
        <f t="shared" si="7"/>
        <v>43.5</v>
      </c>
      <c r="Y24" s="10">
        <f t="shared" si="13"/>
        <v>29.517241379310345</v>
      </c>
      <c r="Z24" s="16">
        <v>12</v>
      </c>
      <c r="AA24" s="17">
        <f t="shared" si="9"/>
        <v>25.945945945945947</v>
      </c>
      <c r="AB24" s="35">
        <f t="shared" si="10"/>
        <v>70.463187325256285</v>
      </c>
      <c r="AC24" s="8">
        <v>100</v>
      </c>
      <c r="AD24" s="18">
        <f t="shared" si="11"/>
        <v>0.70463187325256282</v>
      </c>
      <c r="AE24" s="9" t="s">
        <v>15</v>
      </c>
    </row>
    <row r="25" spans="1:32" s="23" customFormat="1" ht="16.5" customHeight="1" x14ac:dyDescent="0.25">
      <c r="A25" s="24">
        <v>16</v>
      </c>
      <c r="B25" s="89" t="s">
        <v>68</v>
      </c>
      <c r="C25" s="75" t="s">
        <v>17</v>
      </c>
      <c r="D25" s="36" t="s">
        <v>131</v>
      </c>
      <c r="E25" s="37" t="s">
        <v>132</v>
      </c>
      <c r="F25" s="37" t="s">
        <v>24</v>
      </c>
      <c r="G25" s="27" t="s">
        <v>38</v>
      </c>
      <c r="H25" s="7">
        <v>22</v>
      </c>
      <c r="I25" s="10">
        <f t="shared" si="14"/>
        <v>8.4615384615384617</v>
      </c>
      <c r="J25" s="80">
        <v>1</v>
      </c>
      <c r="K25" s="80">
        <f t="shared" si="0"/>
        <v>3</v>
      </c>
      <c r="L25" s="80">
        <v>1</v>
      </c>
      <c r="M25" s="80">
        <f t="shared" si="1"/>
        <v>3</v>
      </c>
      <c r="N25" s="80">
        <v>1</v>
      </c>
      <c r="O25" s="80">
        <f t="shared" si="2"/>
        <v>3</v>
      </c>
      <c r="P25" s="80">
        <v>1</v>
      </c>
      <c r="Q25" s="80">
        <f t="shared" si="3"/>
        <v>1</v>
      </c>
      <c r="R25" s="80">
        <v>1</v>
      </c>
      <c r="S25" s="80">
        <f t="shared" si="4"/>
        <v>3</v>
      </c>
      <c r="T25" s="80">
        <v>1</v>
      </c>
      <c r="U25" s="80">
        <f t="shared" si="5"/>
        <v>3</v>
      </c>
      <c r="V25" s="80">
        <f t="shared" si="6"/>
        <v>16</v>
      </c>
      <c r="W25" s="34">
        <v>24.5</v>
      </c>
      <c r="X25" s="80">
        <f t="shared" si="7"/>
        <v>40.5</v>
      </c>
      <c r="Y25" s="10">
        <f t="shared" si="13"/>
        <v>31.703703703703702</v>
      </c>
      <c r="Z25" s="16">
        <v>14</v>
      </c>
      <c r="AA25" s="17">
        <f t="shared" si="9"/>
        <v>30.27027027027027</v>
      </c>
      <c r="AB25" s="35">
        <f t="shared" si="10"/>
        <v>70.435512435512436</v>
      </c>
      <c r="AC25" s="8">
        <v>100</v>
      </c>
      <c r="AD25" s="18">
        <f t="shared" si="11"/>
        <v>0.70435512435512437</v>
      </c>
      <c r="AE25" s="9" t="s">
        <v>15</v>
      </c>
      <c r="AF25" s="4"/>
    </row>
    <row r="26" spans="1:32" s="23" customFormat="1" ht="16.5" customHeight="1" x14ac:dyDescent="0.25">
      <c r="A26" s="24">
        <v>17</v>
      </c>
      <c r="B26" s="89" t="s">
        <v>67</v>
      </c>
      <c r="C26" s="75" t="s">
        <v>17</v>
      </c>
      <c r="D26" s="36" t="s">
        <v>131</v>
      </c>
      <c r="E26" s="37" t="s">
        <v>132</v>
      </c>
      <c r="F26" s="37" t="s">
        <v>24</v>
      </c>
      <c r="G26" s="27" t="s">
        <v>38</v>
      </c>
      <c r="H26" s="7">
        <v>21</v>
      </c>
      <c r="I26" s="10">
        <f t="shared" si="14"/>
        <v>8.0769230769230766</v>
      </c>
      <c r="J26" s="80">
        <v>1</v>
      </c>
      <c r="K26" s="80">
        <f t="shared" si="0"/>
        <v>3</v>
      </c>
      <c r="L26" s="80">
        <v>1</v>
      </c>
      <c r="M26" s="80">
        <f t="shared" si="1"/>
        <v>3</v>
      </c>
      <c r="N26" s="80">
        <v>1</v>
      </c>
      <c r="O26" s="80">
        <f t="shared" si="2"/>
        <v>3</v>
      </c>
      <c r="P26" s="80">
        <v>1</v>
      </c>
      <c r="Q26" s="80">
        <f t="shared" si="3"/>
        <v>1</v>
      </c>
      <c r="R26" s="80">
        <v>1</v>
      </c>
      <c r="S26" s="80">
        <f t="shared" si="4"/>
        <v>3</v>
      </c>
      <c r="T26" s="80">
        <v>1</v>
      </c>
      <c r="U26" s="80">
        <f t="shared" si="5"/>
        <v>3</v>
      </c>
      <c r="V26" s="80">
        <f t="shared" si="6"/>
        <v>16</v>
      </c>
      <c r="W26" s="34">
        <v>24.2</v>
      </c>
      <c r="X26" s="80">
        <f t="shared" si="7"/>
        <v>40.200000000000003</v>
      </c>
      <c r="Y26" s="10">
        <f t="shared" si="13"/>
        <v>31.940298507462686</v>
      </c>
      <c r="Z26" s="16">
        <v>14</v>
      </c>
      <c r="AA26" s="17">
        <f t="shared" si="9"/>
        <v>30.27027027027027</v>
      </c>
      <c r="AB26" s="35">
        <f t="shared" si="10"/>
        <v>70.287491854656039</v>
      </c>
      <c r="AC26" s="8">
        <v>100</v>
      </c>
      <c r="AD26" s="18">
        <f t="shared" si="11"/>
        <v>0.70287491854656037</v>
      </c>
      <c r="AE26" s="9" t="s">
        <v>15</v>
      </c>
      <c r="AF26" s="4"/>
    </row>
    <row r="27" spans="1:32" s="23" customFormat="1" ht="16.5" customHeight="1" x14ac:dyDescent="0.25">
      <c r="A27" s="24">
        <v>18</v>
      </c>
      <c r="B27" s="89" t="s">
        <v>66</v>
      </c>
      <c r="C27" s="86" t="s">
        <v>17</v>
      </c>
      <c r="D27" s="51" t="s">
        <v>131</v>
      </c>
      <c r="E27" s="37" t="s">
        <v>132</v>
      </c>
      <c r="F27" s="37" t="s">
        <v>24</v>
      </c>
      <c r="G27" s="27" t="s">
        <v>42</v>
      </c>
      <c r="H27" s="81">
        <v>13</v>
      </c>
      <c r="I27" s="10">
        <f t="shared" si="14"/>
        <v>5</v>
      </c>
      <c r="J27" s="80">
        <v>1</v>
      </c>
      <c r="K27" s="80">
        <f t="shared" si="0"/>
        <v>3</v>
      </c>
      <c r="L27" s="80">
        <v>1</v>
      </c>
      <c r="M27" s="80">
        <f t="shared" si="1"/>
        <v>3</v>
      </c>
      <c r="N27" s="80">
        <v>1</v>
      </c>
      <c r="O27" s="80">
        <f t="shared" si="2"/>
        <v>3</v>
      </c>
      <c r="P27" s="80">
        <v>1</v>
      </c>
      <c r="Q27" s="80">
        <f t="shared" si="3"/>
        <v>1</v>
      </c>
      <c r="R27" s="80">
        <v>1</v>
      </c>
      <c r="S27" s="80">
        <f t="shared" si="4"/>
        <v>3</v>
      </c>
      <c r="T27" s="80">
        <v>1</v>
      </c>
      <c r="U27" s="80">
        <f t="shared" si="5"/>
        <v>3</v>
      </c>
      <c r="V27" s="80">
        <f t="shared" si="6"/>
        <v>16</v>
      </c>
      <c r="W27" s="34">
        <v>21.83</v>
      </c>
      <c r="X27" s="80">
        <f t="shared" si="7"/>
        <v>37.83</v>
      </c>
      <c r="Y27" s="10">
        <f t="shared" si="13"/>
        <v>33.94131641554322</v>
      </c>
      <c r="Z27" s="82">
        <v>14</v>
      </c>
      <c r="AA27" s="17">
        <f t="shared" si="9"/>
        <v>30.27027027027027</v>
      </c>
      <c r="AB27" s="35">
        <f t="shared" si="10"/>
        <v>69.211586685813486</v>
      </c>
      <c r="AC27" s="8">
        <v>100</v>
      </c>
      <c r="AD27" s="18">
        <f t="shared" si="11"/>
        <v>0.69211586685813486</v>
      </c>
      <c r="AE27" s="9" t="s">
        <v>15</v>
      </c>
      <c r="AF27" s="4"/>
    </row>
    <row r="28" spans="1:32" s="23" customFormat="1" ht="16.5" customHeight="1" x14ac:dyDescent="0.25">
      <c r="A28" s="24">
        <v>19</v>
      </c>
      <c r="B28" s="89" t="s">
        <v>57</v>
      </c>
      <c r="C28" s="75" t="s">
        <v>17</v>
      </c>
      <c r="D28" s="36" t="s">
        <v>131</v>
      </c>
      <c r="E28" s="6" t="s">
        <v>132</v>
      </c>
      <c r="F28" s="37" t="s">
        <v>23</v>
      </c>
      <c r="G28" s="27" t="s">
        <v>90</v>
      </c>
      <c r="H28" s="7">
        <v>24</v>
      </c>
      <c r="I28" s="10">
        <f t="shared" si="14"/>
        <v>9.2307692307692299</v>
      </c>
      <c r="J28" s="80">
        <v>0</v>
      </c>
      <c r="K28" s="80">
        <f t="shared" si="0"/>
        <v>0</v>
      </c>
      <c r="L28" s="80">
        <v>1</v>
      </c>
      <c r="M28" s="80">
        <f t="shared" si="1"/>
        <v>3</v>
      </c>
      <c r="N28" s="80">
        <v>1</v>
      </c>
      <c r="O28" s="80">
        <f t="shared" si="2"/>
        <v>3</v>
      </c>
      <c r="P28" s="80">
        <v>1</v>
      </c>
      <c r="Q28" s="80">
        <v>6</v>
      </c>
      <c r="R28" s="80">
        <v>1</v>
      </c>
      <c r="S28" s="80">
        <f t="shared" si="4"/>
        <v>3</v>
      </c>
      <c r="T28" s="80">
        <v>1</v>
      </c>
      <c r="U28" s="80">
        <f t="shared" si="5"/>
        <v>3</v>
      </c>
      <c r="V28" s="80">
        <f t="shared" si="6"/>
        <v>18</v>
      </c>
      <c r="W28" s="34">
        <v>29.5</v>
      </c>
      <c r="X28" s="80">
        <f t="shared" si="7"/>
        <v>47.5</v>
      </c>
      <c r="Y28" s="10">
        <f t="shared" si="13"/>
        <v>27.03157894736842</v>
      </c>
      <c r="Z28" s="16">
        <v>15</v>
      </c>
      <c r="AA28" s="17">
        <f t="shared" si="9"/>
        <v>32.432432432432435</v>
      </c>
      <c r="AB28" s="35">
        <f t="shared" si="10"/>
        <v>68.694780610570078</v>
      </c>
      <c r="AC28" s="8">
        <v>100</v>
      </c>
      <c r="AD28" s="18">
        <f t="shared" si="11"/>
        <v>0.68694780610570083</v>
      </c>
      <c r="AE28" s="9" t="s">
        <v>15</v>
      </c>
      <c r="AF28" s="77"/>
    </row>
    <row r="29" spans="1:32" s="23" customFormat="1" ht="16.5" customHeight="1" x14ac:dyDescent="0.25">
      <c r="A29" s="24">
        <v>20</v>
      </c>
      <c r="B29" s="89" t="s">
        <v>56</v>
      </c>
      <c r="C29" s="75" t="s">
        <v>17</v>
      </c>
      <c r="D29" s="36" t="s">
        <v>131</v>
      </c>
      <c r="E29" s="37" t="s">
        <v>132</v>
      </c>
      <c r="F29" s="37" t="s">
        <v>23</v>
      </c>
      <c r="G29" s="27" t="s">
        <v>90</v>
      </c>
      <c r="H29" s="81">
        <v>24</v>
      </c>
      <c r="I29" s="10">
        <f t="shared" si="14"/>
        <v>9.2307692307692299</v>
      </c>
      <c r="J29" s="80">
        <v>0</v>
      </c>
      <c r="K29" s="80">
        <f t="shared" si="0"/>
        <v>0</v>
      </c>
      <c r="L29" s="80">
        <v>1</v>
      </c>
      <c r="M29" s="80">
        <f t="shared" si="1"/>
        <v>3</v>
      </c>
      <c r="N29" s="80">
        <v>1</v>
      </c>
      <c r="O29" s="80">
        <f t="shared" si="2"/>
        <v>3</v>
      </c>
      <c r="P29" s="80">
        <v>1</v>
      </c>
      <c r="Q29" s="80">
        <v>6</v>
      </c>
      <c r="R29" s="80">
        <v>1</v>
      </c>
      <c r="S29" s="80">
        <f t="shared" si="4"/>
        <v>3</v>
      </c>
      <c r="T29" s="80">
        <v>1</v>
      </c>
      <c r="U29" s="80">
        <f t="shared" si="5"/>
        <v>3</v>
      </c>
      <c r="V29" s="80">
        <f t="shared" si="6"/>
        <v>18</v>
      </c>
      <c r="W29" s="34">
        <v>31.5</v>
      </c>
      <c r="X29" s="80">
        <f t="shared" si="7"/>
        <v>49.5</v>
      </c>
      <c r="Y29" s="10">
        <f t="shared" si="13"/>
        <v>25.939393939393938</v>
      </c>
      <c r="Z29" s="82">
        <v>15.5</v>
      </c>
      <c r="AA29" s="17">
        <f t="shared" si="9"/>
        <v>33.513513513513516</v>
      </c>
      <c r="AB29" s="35">
        <f t="shared" si="10"/>
        <v>68.68367668367668</v>
      </c>
      <c r="AC29" s="8">
        <v>100</v>
      </c>
      <c r="AD29" s="18">
        <f t="shared" si="11"/>
        <v>0.68683676683676675</v>
      </c>
      <c r="AE29" s="9" t="s">
        <v>15</v>
      </c>
      <c r="AF29" s="77"/>
    </row>
    <row r="30" spans="1:32" s="77" customFormat="1" ht="16.5" customHeight="1" x14ac:dyDescent="0.25">
      <c r="A30" s="24">
        <v>21</v>
      </c>
      <c r="B30" s="89" t="s">
        <v>70</v>
      </c>
      <c r="C30" s="75" t="s">
        <v>17</v>
      </c>
      <c r="D30" s="36" t="s">
        <v>131</v>
      </c>
      <c r="E30" s="37" t="s">
        <v>132</v>
      </c>
      <c r="F30" s="37" t="s">
        <v>24</v>
      </c>
      <c r="G30" s="27" t="s">
        <v>42</v>
      </c>
      <c r="H30" s="7">
        <v>12</v>
      </c>
      <c r="I30" s="10">
        <f t="shared" si="14"/>
        <v>4.615384615384615</v>
      </c>
      <c r="J30" s="80">
        <v>0</v>
      </c>
      <c r="K30" s="80">
        <f t="shared" si="0"/>
        <v>0</v>
      </c>
      <c r="L30" s="80">
        <v>1</v>
      </c>
      <c r="M30" s="80">
        <f t="shared" si="1"/>
        <v>3</v>
      </c>
      <c r="N30" s="80">
        <v>1</v>
      </c>
      <c r="O30" s="80">
        <f t="shared" si="2"/>
        <v>3</v>
      </c>
      <c r="P30" s="80">
        <v>0</v>
      </c>
      <c r="Q30" s="80">
        <f>P30*1</f>
        <v>0</v>
      </c>
      <c r="R30" s="80">
        <v>1</v>
      </c>
      <c r="S30" s="80">
        <f t="shared" si="4"/>
        <v>3</v>
      </c>
      <c r="T30" s="80">
        <v>1</v>
      </c>
      <c r="U30" s="80">
        <f t="shared" si="5"/>
        <v>3</v>
      </c>
      <c r="V30" s="80">
        <f t="shared" si="6"/>
        <v>12</v>
      </c>
      <c r="W30" s="34">
        <v>26.65</v>
      </c>
      <c r="X30" s="80">
        <f t="shared" si="7"/>
        <v>38.65</v>
      </c>
      <c r="Y30" s="10">
        <f t="shared" si="13"/>
        <v>33.221216041397156</v>
      </c>
      <c r="Z30" s="16">
        <v>14</v>
      </c>
      <c r="AA30" s="17">
        <f t="shared" si="9"/>
        <v>30.27027027027027</v>
      </c>
      <c r="AB30" s="35">
        <f t="shared" si="10"/>
        <v>68.106870927052043</v>
      </c>
      <c r="AC30" s="8">
        <v>100</v>
      </c>
      <c r="AD30" s="18">
        <f t="shared" si="11"/>
        <v>0.68106870927052043</v>
      </c>
      <c r="AE30" s="9" t="s">
        <v>15</v>
      </c>
      <c r="AF30" s="4"/>
    </row>
    <row r="31" spans="1:32" s="77" customFormat="1" ht="16.5" customHeight="1" x14ac:dyDescent="0.25">
      <c r="A31" s="24">
        <v>22</v>
      </c>
      <c r="B31" s="89" t="s">
        <v>54</v>
      </c>
      <c r="C31" s="75" t="s">
        <v>17</v>
      </c>
      <c r="D31" s="38" t="s">
        <v>131</v>
      </c>
      <c r="E31" s="39" t="s">
        <v>132</v>
      </c>
      <c r="F31" s="37" t="s">
        <v>23</v>
      </c>
      <c r="G31" s="27" t="s">
        <v>90</v>
      </c>
      <c r="H31" s="7">
        <v>23</v>
      </c>
      <c r="I31" s="10">
        <f t="shared" si="14"/>
        <v>8.8461538461538467</v>
      </c>
      <c r="J31" s="80">
        <v>0</v>
      </c>
      <c r="K31" s="80">
        <f t="shared" si="0"/>
        <v>0</v>
      </c>
      <c r="L31" s="80">
        <v>1</v>
      </c>
      <c r="M31" s="80">
        <f t="shared" si="1"/>
        <v>3</v>
      </c>
      <c r="N31" s="80">
        <v>0</v>
      </c>
      <c r="O31" s="80">
        <f t="shared" si="2"/>
        <v>0</v>
      </c>
      <c r="P31" s="80">
        <v>1</v>
      </c>
      <c r="Q31" s="80">
        <v>6</v>
      </c>
      <c r="R31" s="80">
        <v>1</v>
      </c>
      <c r="S31" s="80">
        <f t="shared" si="4"/>
        <v>3</v>
      </c>
      <c r="T31" s="80">
        <v>1</v>
      </c>
      <c r="U31" s="80">
        <f t="shared" si="5"/>
        <v>3</v>
      </c>
      <c r="V31" s="80">
        <f t="shared" si="6"/>
        <v>15</v>
      </c>
      <c r="W31" s="34">
        <v>31</v>
      </c>
      <c r="X31" s="80">
        <f t="shared" si="7"/>
        <v>46</v>
      </c>
      <c r="Y31" s="10">
        <f t="shared" si="13"/>
        <v>27.913043478260871</v>
      </c>
      <c r="Z31" s="16">
        <v>14</v>
      </c>
      <c r="AA31" s="17">
        <f t="shared" si="9"/>
        <v>30.27027027027027</v>
      </c>
      <c r="AB31" s="35">
        <f t="shared" si="10"/>
        <v>67.029467594684988</v>
      </c>
      <c r="AC31" s="8">
        <v>100</v>
      </c>
      <c r="AD31" s="18">
        <f t="shared" si="11"/>
        <v>0.67029467594684988</v>
      </c>
      <c r="AE31" s="9" t="s">
        <v>15</v>
      </c>
      <c r="AF31" s="76"/>
    </row>
    <row r="32" spans="1:32" s="77" customFormat="1" ht="16.5" customHeight="1" x14ac:dyDescent="0.25">
      <c r="A32" s="24">
        <v>23</v>
      </c>
      <c r="B32" s="89" t="s">
        <v>55</v>
      </c>
      <c r="C32" s="75" t="s">
        <v>17</v>
      </c>
      <c r="D32" s="36" t="s">
        <v>131</v>
      </c>
      <c r="E32" s="37" t="s">
        <v>132</v>
      </c>
      <c r="F32" s="37" t="s">
        <v>23</v>
      </c>
      <c r="G32" s="27" t="s">
        <v>90</v>
      </c>
      <c r="H32" s="7">
        <v>21</v>
      </c>
      <c r="I32" s="10">
        <f t="shared" si="14"/>
        <v>8.0769230769230766</v>
      </c>
      <c r="J32" s="80">
        <v>0</v>
      </c>
      <c r="K32" s="80">
        <f t="shared" si="0"/>
        <v>0</v>
      </c>
      <c r="L32" s="80">
        <v>1</v>
      </c>
      <c r="M32" s="80">
        <f t="shared" si="1"/>
        <v>3</v>
      </c>
      <c r="N32" s="80">
        <v>1</v>
      </c>
      <c r="O32" s="80">
        <f t="shared" si="2"/>
        <v>3</v>
      </c>
      <c r="P32" s="80">
        <v>1</v>
      </c>
      <c r="Q32" s="80">
        <v>6</v>
      </c>
      <c r="R32" s="80">
        <v>1</v>
      </c>
      <c r="S32" s="80">
        <f t="shared" si="4"/>
        <v>3</v>
      </c>
      <c r="T32" s="80">
        <v>1</v>
      </c>
      <c r="U32" s="80">
        <f t="shared" si="5"/>
        <v>3</v>
      </c>
      <c r="V32" s="80">
        <f t="shared" si="6"/>
        <v>18</v>
      </c>
      <c r="W32" s="34">
        <v>36.5</v>
      </c>
      <c r="X32" s="80">
        <f t="shared" si="7"/>
        <v>54.5</v>
      </c>
      <c r="Y32" s="10">
        <f t="shared" si="13"/>
        <v>23.559633027522935</v>
      </c>
      <c r="Z32" s="16">
        <v>14</v>
      </c>
      <c r="AA32" s="17">
        <f t="shared" si="9"/>
        <v>30.27027027027027</v>
      </c>
      <c r="AB32" s="35">
        <f t="shared" si="10"/>
        <v>61.906826374716289</v>
      </c>
      <c r="AC32" s="8">
        <v>100</v>
      </c>
      <c r="AD32" s="18">
        <f t="shared" si="11"/>
        <v>0.61906826374716284</v>
      </c>
      <c r="AE32" s="9" t="s">
        <v>15</v>
      </c>
    </row>
    <row r="33" spans="1:32" s="77" customFormat="1" ht="16.5" customHeight="1" x14ac:dyDescent="0.25">
      <c r="A33" s="24">
        <v>24</v>
      </c>
      <c r="B33" s="89" t="s">
        <v>161</v>
      </c>
      <c r="C33" s="75" t="s">
        <v>17</v>
      </c>
      <c r="D33" s="38" t="s">
        <v>131</v>
      </c>
      <c r="E33" s="39" t="s">
        <v>132</v>
      </c>
      <c r="F33" s="37" t="s">
        <v>23</v>
      </c>
      <c r="G33" s="27" t="s">
        <v>90</v>
      </c>
      <c r="H33" s="7">
        <v>13</v>
      </c>
      <c r="I33" s="10">
        <f t="shared" ref="I33:I45" si="15">20*H33/38</f>
        <v>6.8421052631578947</v>
      </c>
      <c r="J33" s="25">
        <v>0</v>
      </c>
      <c r="K33" s="25">
        <f t="shared" si="0"/>
        <v>0</v>
      </c>
      <c r="L33" s="25">
        <v>1</v>
      </c>
      <c r="M33" s="25">
        <f t="shared" si="1"/>
        <v>3</v>
      </c>
      <c r="N33" s="25">
        <v>1</v>
      </c>
      <c r="O33" s="25">
        <f t="shared" si="2"/>
        <v>3</v>
      </c>
      <c r="P33" s="25">
        <v>6</v>
      </c>
      <c r="Q33" s="25">
        <f t="shared" ref="Q33:Q45" si="16">P33*1</f>
        <v>6</v>
      </c>
      <c r="R33" s="25">
        <v>1</v>
      </c>
      <c r="S33" s="25">
        <f t="shared" si="4"/>
        <v>3</v>
      </c>
      <c r="T33" s="25">
        <v>1</v>
      </c>
      <c r="U33" s="25">
        <f t="shared" si="5"/>
        <v>3</v>
      </c>
      <c r="V33" s="25">
        <f t="shared" si="6"/>
        <v>18</v>
      </c>
      <c r="W33" s="34">
        <v>29.7</v>
      </c>
      <c r="X33" s="25">
        <f t="shared" si="7"/>
        <v>47.7</v>
      </c>
      <c r="Y33" s="10">
        <f t="shared" si="13"/>
        <v>26.918238993710691</v>
      </c>
      <c r="Z33" s="16">
        <v>11.5</v>
      </c>
      <c r="AA33" s="17">
        <f t="shared" si="9"/>
        <v>24.864864864864863</v>
      </c>
      <c r="AB33" s="35">
        <f t="shared" si="10"/>
        <v>58.625209121733455</v>
      </c>
      <c r="AC33" s="8">
        <v>100</v>
      </c>
      <c r="AD33" s="18">
        <f t="shared" si="11"/>
        <v>0.58625209121733457</v>
      </c>
      <c r="AE33" s="9" t="s">
        <v>15</v>
      </c>
    </row>
    <row r="34" spans="1:32" s="23" customFormat="1" ht="16.5" customHeight="1" x14ac:dyDescent="0.25">
      <c r="A34" s="24">
        <v>25</v>
      </c>
      <c r="B34" s="89" t="s">
        <v>162</v>
      </c>
      <c r="C34" s="75" t="s">
        <v>17</v>
      </c>
      <c r="D34" s="38" t="s">
        <v>131</v>
      </c>
      <c r="E34" s="39" t="s">
        <v>132</v>
      </c>
      <c r="F34" s="37" t="s">
        <v>23</v>
      </c>
      <c r="G34" s="27" t="s">
        <v>90</v>
      </c>
      <c r="H34" s="7">
        <v>11</v>
      </c>
      <c r="I34" s="10">
        <f t="shared" si="15"/>
        <v>5.7894736842105265</v>
      </c>
      <c r="J34" s="25">
        <v>0</v>
      </c>
      <c r="K34" s="25">
        <f t="shared" si="0"/>
        <v>0</v>
      </c>
      <c r="L34" s="25">
        <v>1</v>
      </c>
      <c r="M34" s="25">
        <f t="shared" si="1"/>
        <v>3</v>
      </c>
      <c r="N34" s="25">
        <v>1</v>
      </c>
      <c r="O34" s="25">
        <f t="shared" si="2"/>
        <v>3</v>
      </c>
      <c r="P34" s="25">
        <v>6</v>
      </c>
      <c r="Q34" s="25">
        <f t="shared" si="16"/>
        <v>6</v>
      </c>
      <c r="R34" s="25">
        <v>1</v>
      </c>
      <c r="S34" s="25">
        <f t="shared" si="4"/>
        <v>3</v>
      </c>
      <c r="T34" s="25">
        <v>1</v>
      </c>
      <c r="U34" s="25">
        <f t="shared" si="5"/>
        <v>3</v>
      </c>
      <c r="V34" s="25">
        <f t="shared" si="6"/>
        <v>18</v>
      </c>
      <c r="W34" s="34">
        <v>29.9</v>
      </c>
      <c r="X34" s="25">
        <f t="shared" si="7"/>
        <v>47.9</v>
      </c>
      <c r="Y34" s="10">
        <f t="shared" si="13"/>
        <v>26.805845511482257</v>
      </c>
      <c r="Z34" s="16">
        <v>11.5</v>
      </c>
      <c r="AA34" s="17">
        <f t="shared" si="9"/>
        <v>24.864864864864863</v>
      </c>
      <c r="AB34" s="35">
        <f t="shared" si="10"/>
        <v>57.460184060557644</v>
      </c>
      <c r="AC34" s="8">
        <v>100</v>
      </c>
      <c r="AD34" s="18">
        <f t="shared" si="11"/>
        <v>0.5746018406055764</v>
      </c>
      <c r="AE34" s="9" t="s">
        <v>15</v>
      </c>
      <c r="AF34" s="77"/>
    </row>
    <row r="35" spans="1:32" s="23" customFormat="1" ht="16.5" customHeight="1" x14ac:dyDescent="0.25">
      <c r="A35" s="24">
        <v>26</v>
      </c>
      <c r="B35" s="89" t="s">
        <v>153</v>
      </c>
      <c r="C35" s="75" t="s">
        <v>17</v>
      </c>
      <c r="D35" s="60" t="s">
        <v>131</v>
      </c>
      <c r="E35" s="39" t="s">
        <v>132</v>
      </c>
      <c r="F35" s="37" t="s">
        <v>23</v>
      </c>
      <c r="G35" s="27" t="s">
        <v>42</v>
      </c>
      <c r="H35" s="7">
        <v>12</v>
      </c>
      <c r="I35" s="10">
        <f t="shared" si="15"/>
        <v>6.3157894736842106</v>
      </c>
      <c r="J35" s="25">
        <v>0</v>
      </c>
      <c r="K35" s="25">
        <f t="shared" si="0"/>
        <v>0</v>
      </c>
      <c r="L35" s="25">
        <v>1</v>
      </c>
      <c r="M35" s="25">
        <f t="shared" si="1"/>
        <v>3</v>
      </c>
      <c r="N35" s="25">
        <v>1</v>
      </c>
      <c r="O35" s="25">
        <f t="shared" si="2"/>
        <v>3</v>
      </c>
      <c r="P35" s="25">
        <v>9</v>
      </c>
      <c r="Q35" s="25">
        <f t="shared" si="16"/>
        <v>9</v>
      </c>
      <c r="R35" s="25">
        <v>1</v>
      </c>
      <c r="S35" s="25">
        <f t="shared" si="4"/>
        <v>3</v>
      </c>
      <c r="T35" s="25">
        <v>1</v>
      </c>
      <c r="U35" s="25">
        <f t="shared" si="5"/>
        <v>3</v>
      </c>
      <c r="V35" s="25">
        <f t="shared" si="6"/>
        <v>21</v>
      </c>
      <c r="W35" s="34">
        <v>35.4</v>
      </c>
      <c r="X35" s="25">
        <f t="shared" si="7"/>
        <v>56.4</v>
      </c>
      <c r="Y35" s="10">
        <f t="shared" si="13"/>
        <v>22.76595744680851</v>
      </c>
      <c r="Z35" s="16">
        <v>12.3</v>
      </c>
      <c r="AA35" s="17">
        <f t="shared" si="9"/>
        <v>26.594594594594593</v>
      </c>
      <c r="AB35" s="35">
        <f t="shared" si="10"/>
        <v>55.676341515087316</v>
      </c>
      <c r="AC35" s="8">
        <v>100</v>
      </c>
      <c r="AD35" s="18">
        <f t="shared" si="11"/>
        <v>0.55676341515087313</v>
      </c>
      <c r="AE35" s="9" t="s">
        <v>15</v>
      </c>
      <c r="AF35" s="77"/>
    </row>
    <row r="36" spans="1:32" s="23" customFormat="1" ht="16.5" customHeight="1" x14ac:dyDescent="0.25">
      <c r="A36" s="24">
        <v>27</v>
      </c>
      <c r="B36" s="89" t="s">
        <v>160</v>
      </c>
      <c r="C36" s="75" t="s">
        <v>17</v>
      </c>
      <c r="D36" s="60" t="s">
        <v>131</v>
      </c>
      <c r="E36" s="39" t="s">
        <v>132</v>
      </c>
      <c r="F36" s="37" t="s">
        <v>23</v>
      </c>
      <c r="G36" s="27" t="s">
        <v>90</v>
      </c>
      <c r="H36" s="7">
        <v>8</v>
      </c>
      <c r="I36" s="10">
        <f t="shared" si="15"/>
        <v>4.2105263157894735</v>
      </c>
      <c r="J36" s="25">
        <v>0</v>
      </c>
      <c r="K36" s="25">
        <f t="shared" si="0"/>
        <v>0</v>
      </c>
      <c r="L36" s="25">
        <v>1</v>
      </c>
      <c r="M36" s="25">
        <f t="shared" si="1"/>
        <v>3</v>
      </c>
      <c r="N36" s="25">
        <v>1</v>
      </c>
      <c r="O36" s="25">
        <f t="shared" si="2"/>
        <v>3</v>
      </c>
      <c r="P36" s="25">
        <v>6</v>
      </c>
      <c r="Q36" s="25">
        <f t="shared" si="16"/>
        <v>6</v>
      </c>
      <c r="R36" s="25">
        <v>1</v>
      </c>
      <c r="S36" s="25">
        <f t="shared" si="4"/>
        <v>3</v>
      </c>
      <c r="T36" s="25">
        <v>1</v>
      </c>
      <c r="U36" s="25">
        <f t="shared" si="5"/>
        <v>3</v>
      </c>
      <c r="V36" s="25">
        <f t="shared" si="6"/>
        <v>18</v>
      </c>
      <c r="W36" s="34">
        <v>36.200000000000003</v>
      </c>
      <c r="X36" s="25">
        <f t="shared" si="7"/>
        <v>54.2</v>
      </c>
      <c r="Y36" s="10">
        <f t="shared" si="13"/>
        <v>23.690036900369002</v>
      </c>
      <c r="Z36" s="16">
        <v>11.8</v>
      </c>
      <c r="AA36" s="17">
        <f t="shared" si="9"/>
        <v>25.513513513513512</v>
      </c>
      <c r="AB36" s="35">
        <f t="shared" si="10"/>
        <v>53.414076729671983</v>
      </c>
      <c r="AC36" s="8">
        <v>100</v>
      </c>
      <c r="AD36" s="18">
        <f t="shared" si="11"/>
        <v>0.53414076729671978</v>
      </c>
      <c r="AE36" s="9" t="s">
        <v>15</v>
      </c>
      <c r="AF36" s="77"/>
    </row>
    <row r="37" spans="1:32" s="23" customFormat="1" ht="16.5" customHeight="1" x14ac:dyDescent="0.25">
      <c r="A37" s="24">
        <v>28</v>
      </c>
      <c r="B37" s="89" t="s">
        <v>159</v>
      </c>
      <c r="C37" s="75" t="s">
        <v>17</v>
      </c>
      <c r="D37" s="38" t="s">
        <v>131</v>
      </c>
      <c r="E37" s="7" t="s">
        <v>132</v>
      </c>
      <c r="F37" s="37" t="s">
        <v>23</v>
      </c>
      <c r="G37" s="27" t="s">
        <v>31</v>
      </c>
      <c r="H37" s="7">
        <v>7</v>
      </c>
      <c r="I37" s="10">
        <f t="shared" si="15"/>
        <v>3.6842105263157894</v>
      </c>
      <c r="J37" s="25">
        <v>0</v>
      </c>
      <c r="K37" s="25">
        <f t="shared" si="0"/>
        <v>0</v>
      </c>
      <c r="L37" s="25">
        <v>1</v>
      </c>
      <c r="M37" s="25">
        <f t="shared" si="1"/>
        <v>3</v>
      </c>
      <c r="N37" s="25">
        <v>1</v>
      </c>
      <c r="O37" s="25">
        <f t="shared" si="2"/>
        <v>3</v>
      </c>
      <c r="P37" s="25">
        <v>6</v>
      </c>
      <c r="Q37" s="25">
        <f t="shared" si="16"/>
        <v>6</v>
      </c>
      <c r="R37" s="25">
        <v>1</v>
      </c>
      <c r="S37" s="25">
        <f t="shared" si="4"/>
        <v>3</v>
      </c>
      <c r="T37" s="25">
        <v>1</v>
      </c>
      <c r="U37" s="25">
        <f t="shared" si="5"/>
        <v>3</v>
      </c>
      <c r="V37" s="25">
        <f t="shared" si="6"/>
        <v>18</v>
      </c>
      <c r="W37" s="34">
        <v>34.5</v>
      </c>
      <c r="X37" s="25">
        <f t="shared" si="7"/>
        <v>52.5</v>
      </c>
      <c r="Y37" s="10">
        <f t="shared" si="13"/>
        <v>24.457142857142856</v>
      </c>
      <c r="Z37" s="16">
        <v>11</v>
      </c>
      <c r="AA37" s="17">
        <f t="shared" si="9"/>
        <v>23.783783783783782</v>
      </c>
      <c r="AB37" s="35">
        <f t="shared" si="10"/>
        <v>51.925137167242426</v>
      </c>
      <c r="AC37" s="8">
        <v>100</v>
      </c>
      <c r="AD37" s="18">
        <f t="shared" si="11"/>
        <v>0.5192513716724243</v>
      </c>
      <c r="AE37" s="9" t="s">
        <v>15</v>
      </c>
      <c r="AF37" s="77"/>
    </row>
    <row r="38" spans="1:32" s="23" customFormat="1" ht="16.5" customHeight="1" x14ac:dyDescent="0.25">
      <c r="A38" s="24">
        <v>29</v>
      </c>
      <c r="B38" s="89" t="s">
        <v>154</v>
      </c>
      <c r="C38" s="75" t="s">
        <v>17</v>
      </c>
      <c r="D38" s="38" t="s">
        <v>131</v>
      </c>
      <c r="E38" s="39" t="s">
        <v>132</v>
      </c>
      <c r="F38" s="37" t="s">
        <v>24</v>
      </c>
      <c r="G38" s="27" t="s">
        <v>42</v>
      </c>
      <c r="H38" s="7">
        <v>10</v>
      </c>
      <c r="I38" s="10">
        <f t="shared" si="15"/>
        <v>5.2631578947368425</v>
      </c>
      <c r="J38" s="25">
        <v>0</v>
      </c>
      <c r="K38" s="25">
        <f t="shared" si="0"/>
        <v>0</v>
      </c>
      <c r="L38" s="25">
        <v>1</v>
      </c>
      <c r="M38" s="25">
        <f t="shared" si="1"/>
        <v>3</v>
      </c>
      <c r="N38" s="25">
        <v>1</v>
      </c>
      <c r="O38" s="25">
        <f t="shared" si="2"/>
        <v>3</v>
      </c>
      <c r="P38" s="25">
        <v>9</v>
      </c>
      <c r="Q38" s="25">
        <f t="shared" si="16"/>
        <v>9</v>
      </c>
      <c r="R38" s="25">
        <v>1</v>
      </c>
      <c r="S38" s="25">
        <f t="shared" si="4"/>
        <v>3</v>
      </c>
      <c r="T38" s="25">
        <v>1</v>
      </c>
      <c r="U38" s="25">
        <f t="shared" si="5"/>
        <v>3</v>
      </c>
      <c r="V38" s="25">
        <f t="shared" si="6"/>
        <v>21</v>
      </c>
      <c r="W38" s="34">
        <v>32.799999999999997</v>
      </c>
      <c r="X38" s="25">
        <f t="shared" si="7"/>
        <v>53.8</v>
      </c>
      <c r="Y38" s="10">
        <f t="shared" si="13"/>
        <v>23.866171003717472</v>
      </c>
      <c r="Z38" s="16">
        <v>10.5</v>
      </c>
      <c r="AA38" s="17">
        <f t="shared" si="9"/>
        <v>22.702702702702702</v>
      </c>
      <c r="AB38" s="35">
        <f t="shared" si="10"/>
        <v>51.83203160115702</v>
      </c>
      <c r="AC38" s="8">
        <v>100</v>
      </c>
      <c r="AD38" s="18">
        <f t="shared" si="11"/>
        <v>0.51832031601157025</v>
      </c>
      <c r="AE38" s="9" t="s">
        <v>15</v>
      </c>
      <c r="AF38" s="77"/>
    </row>
    <row r="39" spans="1:32" s="23" customFormat="1" ht="16.5" customHeight="1" x14ac:dyDescent="0.25">
      <c r="A39" s="24">
        <v>30</v>
      </c>
      <c r="B39" s="89" t="s">
        <v>150</v>
      </c>
      <c r="C39" s="75" t="s">
        <v>17</v>
      </c>
      <c r="D39" s="38" t="s">
        <v>131</v>
      </c>
      <c r="E39" s="39" t="s">
        <v>132</v>
      </c>
      <c r="F39" s="37" t="s">
        <v>23</v>
      </c>
      <c r="G39" s="27" t="s">
        <v>31</v>
      </c>
      <c r="H39" s="7">
        <v>10</v>
      </c>
      <c r="I39" s="10">
        <f t="shared" si="15"/>
        <v>5.2631578947368425</v>
      </c>
      <c r="J39" s="25">
        <v>0</v>
      </c>
      <c r="K39" s="25">
        <f t="shared" si="0"/>
        <v>0</v>
      </c>
      <c r="L39" s="25">
        <v>1</v>
      </c>
      <c r="M39" s="25">
        <f t="shared" si="1"/>
        <v>3</v>
      </c>
      <c r="N39" s="25">
        <v>1</v>
      </c>
      <c r="O39" s="25">
        <f t="shared" si="2"/>
        <v>3</v>
      </c>
      <c r="P39" s="25">
        <v>6</v>
      </c>
      <c r="Q39" s="25">
        <f t="shared" si="16"/>
        <v>6</v>
      </c>
      <c r="R39" s="25">
        <v>1</v>
      </c>
      <c r="S39" s="25">
        <f t="shared" si="4"/>
        <v>3</v>
      </c>
      <c r="T39" s="25">
        <v>1</v>
      </c>
      <c r="U39" s="25">
        <f t="shared" si="5"/>
        <v>3</v>
      </c>
      <c r="V39" s="25">
        <f t="shared" si="6"/>
        <v>18</v>
      </c>
      <c r="W39" s="34">
        <v>34</v>
      </c>
      <c r="X39" s="25">
        <f t="shared" si="7"/>
        <v>52</v>
      </c>
      <c r="Y39" s="10">
        <f t="shared" si="13"/>
        <v>24.692307692307693</v>
      </c>
      <c r="Z39" s="16">
        <v>10</v>
      </c>
      <c r="AA39" s="17">
        <f t="shared" si="9"/>
        <v>21.621621621621621</v>
      </c>
      <c r="AB39" s="35">
        <f t="shared" si="10"/>
        <v>51.577087208666157</v>
      </c>
      <c r="AC39" s="8">
        <v>100</v>
      </c>
      <c r="AD39" s="18">
        <f t="shared" si="11"/>
        <v>0.51577087208666161</v>
      </c>
      <c r="AE39" s="9" t="s">
        <v>15</v>
      </c>
      <c r="AF39" s="77"/>
    </row>
    <row r="40" spans="1:32" s="23" customFormat="1" ht="16.5" customHeight="1" x14ac:dyDescent="0.25">
      <c r="A40" s="24">
        <v>31</v>
      </c>
      <c r="B40" s="89" t="s">
        <v>151</v>
      </c>
      <c r="C40" s="75" t="s">
        <v>17</v>
      </c>
      <c r="D40" s="38" t="s">
        <v>131</v>
      </c>
      <c r="E40" s="7" t="s">
        <v>132</v>
      </c>
      <c r="F40" s="37" t="s">
        <v>23</v>
      </c>
      <c r="G40" s="27" t="s">
        <v>31</v>
      </c>
      <c r="H40" s="7">
        <v>11</v>
      </c>
      <c r="I40" s="10">
        <f t="shared" si="15"/>
        <v>5.7894736842105265</v>
      </c>
      <c r="J40" s="25">
        <v>0</v>
      </c>
      <c r="K40" s="25">
        <f t="shared" si="0"/>
        <v>0</v>
      </c>
      <c r="L40" s="25">
        <v>1</v>
      </c>
      <c r="M40" s="25">
        <f t="shared" si="1"/>
        <v>3</v>
      </c>
      <c r="N40" s="25">
        <v>1</v>
      </c>
      <c r="O40" s="25">
        <f t="shared" si="2"/>
        <v>3</v>
      </c>
      <c r="P40" s="25">
        <v>9</v>
      </c>
      <c r="Q40" s="25">
        <f t="shared" si="16"/>
        <v>9</v>
      </c>
      <c r="R40" s="25">
        <v>1</v>
      </c>
      <c r="S40" s="25">
        <f t="shared" si="4"/>
        <v>3</v>
      </c>
      <c r="T40" s="25">
        <v>1</v>
      </c>
      <c r="U40" s="25">
        <f t="shared" si="5"/>
        <v>3</v>
      </c>
      <c r="V40" s="25">
        <f t="shared" si="6"/>
        <v>21</v>
      </c>
      <c r="W40" s="34">
        <v>36.5</v>
      </c>
      <c r="X40" s="25">
        <f t="shared" si="7"/>
        <v>57.5</v>
      </c>
      <c r="Y40" s="10">
        <f t="shared" si="13"/>
        <v>22.330434782608695</v>
      </c>
      <c r="Z40" s="16">
        <v>10.5</v>
      </c>
      <c r="AA40" s="17">
        <f t="shared" si="9"/>
        <v>22.702702702702702</v>
      </c>
      <c r="AB40" s="35">
        <f t="shared" si="10"/>
        <v>50.822611169521927</v>
      </c>
      <c r="AC40" s="8">
        <v>100</v>
      </c>
      <c r="AD40" s="18">
        <f t="shared" si="11"/>
        <v>0.50822611169521925</v>
      </c>
      <c r="AE40" s="9" t="s">
        <v>15</v>
      </c>
      <c r="AF40" s="77"/>
    </row>
    <row r="41" spans="1:32" s="23" customFormat="1" ht="16.5" customHeight="1" x14ac:dyDescent="0.25">
      <c r="A41" s="24">
        <v>32</v>
      </c>
      <c r="B41" s="89" t="s">
        <v>152</v>
      </c>
      <c r="C41" s="75" t="s">
        <v>17</v>
      </c>
      <c r="D41" s="38" t="s">
        <v>131</v>
      </c>
      <c r="E41" s="39" t="s">
        <v>132</v>
      </c>
      <c r="F41" s="37" t="s">
        <v>23</v>
      </c>
      <c r="G41" s="27" t="s">
        <v>31</v>
      </c>
      <c r="H41" s="7">
        <v>9</v>
      </c>
      <c r="I41" s="10">
        <f t="shared" si="15"/>
        <v>4.7368421052631575</v>
      </c>
      <c r="J41" s="25">
        <v>0</v>
      </c>
      <c r="K41" s="25">
        <f t="shared" si="0"/>
        <v>0</v>
      </c>
      <c r="L41" s="25">
        <v>1</v>
      </c>
      <c r="M41" s="25">
        <f t="shared" si="1"/>
        <v>3</v>
      </c>
      <c r="N41" s="25">
        <v>1</v>
      </c>
      <c r="O41" s="25">
        <f t="shared" si="2"/>
        <v>3</v>
      </c>
      <c r="P41" s="25">
        <v>9</v>
      </c>
      <c r="Q41" s="25">
        <f t="shared" si="16"/>
        <v>9</v>
      </c>
      <c r="R41" s="25">
        <v>1</v>
      </c>
      <c r="S41" s="25">
        <f t="shared" si="4"/>
        <v>3</v>
      </c>
      <c r="T41" s="25">
        <v>1</v>
      </c>
      <c r="U41" s="25">
        <f t="shared" si="5"/>
        <v>3</v>
      </c>
      <c r="V41" s="25">
        <f t="shared" si="6"/>
        <v>21</v>
      </c>
      <c r="W41" s="34">
        <v>38.1</v>
      </c>
      <c r="X41" s="25">
        <f t="shared" si="7"/>
        <v>59.1</v>
      </c>
      <c r="Y41" s="10">
        <f t="shared" si="13"/>
        <v>21.725888324873097</v>
      </c>
      <c r="Z41" s="16">
        <v>11</v>
      </c>
      <c r="AA41" s="17">
        <f t="shared" si="9"/>
        <v>23.783783783783782</v>
      </c>
      <c r="AB41" s="35">
        <f t="shared" si="10"/>
        <v>50.246514213920037</v>
      </c>
      <c r="AC41" s="8">
        <v>100</v>
      </c>
      <c r="AD41" s="18">
        <f t="shared" si="11"/>
        <v>0.50246514213920035</v>
      </c>
      <c r="AE41" s="9" t="s">
        <v>15</v>
      </c>
      <c r="AF41" s="77"/>
    </row>
    <row r="42" spans="1:32" s="23" customFormat="1" ht="16.5" customHeight="1" x14ac:dyDescent="0.25">
      <c r="A42" s="24">
        <v>33</v>
      </c>
      <c r="B42" s="89" t="s">
        <v>156</v>
      </c>
      <c r="C42" s="75" t="s">
        <v>17</v>
      </c>
      <c r="D42" s="38" t="s">
        <v>131</v>
      </c>
      <c r="E42" s="39" t="s">
        <v>132</v>
      </c>
      <c r="F42" s="37" t="s">
        <v>98</v>
      </c>
      <c r="G42" s="27" t="s">
        <v>42</v>
      </c>
      <c r="H42" s="7">
        <v>8</v>
      </c>
      <c r="I42" s="10">
        <f t="shared" si="15"/>
        <v>4.2105263157894735</v>
      </c>
      <c r="J42" s="25">
        <v>0</v>
      </c>
      <c r="K42" s="25">
        <f t="shared" si="0"/>
        <v>0</v>
      </c>
      <c r="L42" s="25">
        <v>1</v>
      </c>
      <c r="M42" s="25">
        <f t="shared" si="1"/>
        <v>3</v>
      </c>
      <c r="N42" s="25">
        <v>1</v>
      </c>
      <c r="O42" s="25">
        <f t="shared" si="2"/>
        <v>3</v>
      </c>
      <c r="P42" s="25">
        <v>9</v>
      </c>
      <c r="Q42" s="25">
        <f t="shared" si="16"/>
        <v>9</v>
      </c>
      <c r="R42" s="25">
        <v>1</v>
      </c>
      <c r="S42" s="25">
        <f t="shared" si="4"/>
        <v>3</v>
      </c>
      <c r="T42" s="25">
        <v>1</v>
      </c>
      <c r="U42" s="25">
        <f t="shared" si="5"/>
        <v>3</v>
      </c>
      <c r="V42" s="25">
        <f t="shared" si="6"/>
        <v>21</v>
      </c>
      <c r="W42" s="34">
        <v>29.8</v>
      </c>
      <c r="X42" s="25">
        <f t="shared" si="7"/>
        <v>50.8</v>
      </c>
      <c r="Y42" s="10">
        <f t="shared" si="13"/>
        <v>25.275590551181104</v>
      </c>
      <c r="Z42" s="16">
        <v>9.5</v>
      </c>
      <c r="AA42" s="17">
        <f t="shared" si="9"/>
        <v>20.54054054054054</v>
      </c>
      <c r="AB42" s="35">
        <f t="shared" si="10"/>
        <v>50.026657407511117</v>
      </c>
      <c r="AC42" s="8">
        <v>100</v>
      </c>
      <c r="AD42" s="18">
        <f t="shared" si="11"/>
        <v>0.50026657407511121</v>
      </c>
      <c r="AE42" s="9" t="s">
        <v>15</v>
      </c>
      <c r="AF42" s="77"/>
    </row>
    <row r="43" spans="1:32" s="23" customFormat="1" ht="16.5" customHeight="1" x14ac:dyDescent="0.25">
      <c r="A43" s="24">
        <v>34</v>
      </c>
      <c r="B43" s="89" t="s">
        <v>158</v>
      </c>
      <c r="C43" s="75" t="s">
        <v>17</v>
      </c>
      <c r="D43" s="38" t="s">
        <v>131</v>
      </c>
      <c r="E43" s="39" t="s">
        <v>132</v>
      </c>
      <c r="F43" s="37" t="s">
        <v>98</v>
      </c>
      <c r="G43" s="27" t="s">
        <v>40</v>
      </c>
      <c r="H43" s="7">
        <v>10</v>
      </c>
      <c r="I43" s="10">
        <f t="shared" si="15"/>
        <v>5.2631578947368425</v>
      </c>
      <c r="J43" s="25">
        <v>0</v>
      </c>
      <c r="K43" s="25">
        <f t="shared" si="0"/>
        <v>0</v>
      </c>
      <c r="L43" s="25">
        <v>1</v>
      </c>
      <c r="M43" s="25">
        <f t="shared" si="1"/>
        <v>3</v>
      </c>
      <c r="N43" s="25">
        <v>1</v>
      </c>
      <c r="O43" s="25">
        <f t="shared" si="2"/>
        <v>3</v>
      </c>
      <c r="P43" s="25">
        <v>6</v>
      </c>
      <c r="Q43" s="25">
        <f t="shared" si="16"/>
        <v>6</v>
      </c>
      <c r="R43" s="25">
        <v>1</v>
      </c>
      <c r="S43" s="25">
        <f t="shared" si="4"/>
        <v>3</v>
      </c>
      <c r="T43" s="25">
        <v>1</v>
      </c>
      <c r="U43" s="25">
        <f t="shared" si="5"/>
        <v>3</v>
      </c>
      <c r="V43" s="25">
        <f t="shared" si="6"/>
        <v>18</v>
      </c>
      <c r="W43" s="34">
        <v>42</v>
      </c>
      <c r="X43" s="25">
        <f t="shared" si="7"/>
        <v>60</v>
      </c>
      <c r="Y43" s="10">
        <f t="shared" si="13"/>
        <v>21.4</v>
      </c>
      <c r="Z43" s="16">
        <v>10.5</v>
      </c>
      <c r="AA43" s="17">
        <f t="shared" si="9"/>
        <v>22.702702702702702</v>
      </c>
      <c r="AB43" s="35">
        <f t="shared" si="10"/>
        <v>49.365860597439543</v>
      </c>
      <c r="AC43" s="8">
        <v>100</v>
      </c>
      <c r="AD43" s="18">
        <f t="shared" si="11"/>
        <v>0.49365860597439543</v>
      </c>
      <c r="AE43" s="9" t="s">
        <v>15</v>
      </c>
      <c r="AF43" s="77"/>
    </row>
    <row r="44" spans="1:32" s="23" customFormat="1" ht="16.5" customHeight="1" x14ac:dyDescent="0.25">
      <c r="A44" s="24">
        <v>35</v>
      </c>
      <c r="B44" s="89" t="s">
        <v>157</v>
      </c>
      <c r="C44" s="75" t="s">
        <v>17</v>
      </c>
      <c r="D44" s="38" t="s">
        <v>131</v>
      </c>
      <c r="E44" s="39" t="s">
        <v>132</v>
      </c>
      <c r="F44" s="37" t="s">
        <v>98</v>
      </c>
      <c r="G44" s="27" t="s">
        <v>40</v>
      </c>
      <c r="H44" s="7">
        <v>12</v>
      </c>
      <c r="I44" s="10">
        <f t="shared" si="15"/>
        <v>6.3157894736842106</v>
      </c>
      <c r="J44" s="25">
        <v>0</v>
      </c>
      <c r="K44" s="25">
        <f t="shared" si="0"/>
        <v>0</v>
      </c>
      <c r="L44" s="25">
        <v>1</v>
      </c>
      <c r="M44" s="25">
        <f t="shared" si="1"/>
        <v>3</v>
      </c>
      <c r="N44" s="25">
        <v>1</v>
      </c>
      <c r="O44" s="25">
        <f t="shared" si="2"/>
        <v>3</v>
      </c>
      <c r="P44" s="25">
        <v>6</v>
      </c>
      <c r="Q44" s="25">
        <f t="shared" si="16"/>
        <v>6</v>
      </c>
      <c r="R44" s="25">
        <v>1</v>
      </c>
      <c r="S44" s="25">
        <f t="shared" si="4"/>
        <v>3</v>
      </c>
      <c r="T44" s="25">
        <v>1</v>
      </c>
      <c r="U44" s="25">
        <f t="shared" si="5"/>
        <v>3</v>
      </c>
      <c r="V44" s="25">
        <f t="shared" si="6"/>
        <v>18</v>
      </c>
      <c r="W44" s="34">
        <v>41.3</v>
      </c>
      <c r="X44" s="25">
        <f t="shared" si="7"/>
        <v>59.3</v>
      </c>
      <c r="Y44" s="10">
        <f t="shared" si="13"/>
        <v>21.652613827993257</v>
      </c>
      <c r="Z44" s="16">
        <v>9.5</v>
      </c>
      <c r="AA44" s="17">
        <f t="shared" si="9"/>
        <v>20.54054054054054</v>
      </c>
      <c r="AB44" s="35">
        <f t="shared" si="10"/>
        <v>48.508943842218009</v>
      </c>
      <c r="AC44" s="8">
        <v>100</v>
      </c>
      <c r="AD44" s="18">
        <f t="shared" si="11"/>
        <v>0.48508943842218011</v>
      </c>
      <c r="AE44" s="9" t="s">
        <v>15</v>
      </c>
      <c r="AF44" s="77"/>
    </row>
    <row r="45" spans="1:32" s="23" customFormat="1" ht="16.5" customHeight="1" x14ac:dyDescent="0.25">
      <c r="A45" s="24">
        <v>36</v>
      </c>
      <c r="B45" s="89" t="s">
        <v>155</v>
      </c>
      <c r="C45" s="75" t="s">
        <v>17</v>
      </c>
      <c r="D45" s="36" t="s">
        <v>131</v>
      </c>
      <c r="E45" s="7" t="s">
        <v>132</v>
      </c>
      <c r="F45" s="37" t="s">
        <v>24</v>
      </c>
      <c r="G45" s="27" t="s">
        <v>42</v>
      </c>
      <c r="H45" s="7">
        <v>6</v>
      </c>
      <c r="I45" s="10">
        <f t="shared" si="15"/>
        <v>3.1578947368421053</v>
      </c>
      <c r="J45" s="25">
        <v>0</v>
      </c>
      <c r="K45" s="25">
        <f t="shared" si="0"/>
        <v>0</v>
      </c>
      <c r="L45" s="25">
        <v>1</v>
      </c>
      <c r="M45" s="25">
        <f t="shared" si="1"/>
        <v>3</v>
      </c>
      <c r="N45" s="25">
        <v>1</v>
      </c>
      <c r="O45" s="25">
        <f t="shared" si="2"/>
        <v>3</v>
      </c>
      <c r="P45" s="25">
        <v>9</v>
      </c>
      <c r="Q45" s="25">
        <f t="shared" si="16"/>
        <v>9</v>
      </c>
      <c r="R45" s="25">
        <v>1</v>
      </c>
      <c r="S45" s="25">
        <f t="shared" si="4"/>
        <v>3</v>
      </c>
      <c r="T45" s="25">
        <v>1</v>
      </c>
      <c r="U45" s="25">
        <f t="shared" si="5"/>
        <v>3</v>
      </c>
      <c r="V45" s="25">
        <f t="shared" si="6"/>
        <v>21</v>
      </c>
      <c r="W45" s="34">
        <v>39.1</v>
      </c>
      <c r="X45" s="25">
        <f t="shared" si="7"/>
        <v>60.1</v>
      </c>
      <c r="Y45" s="10">
        <f t="shared" si="13"/>
        <v>21.364392678868551</v>
      </c>
      <c r="Z45" s="16">
        <v>9.5</v>
      </c>
      <c r="AA45" s="17">
        <f t="shared" si="9"/>
        <v>20.54054054054054</v>
      </c>
      <c r="AB45" s="35">
        <f t="shared" si="10"/>
        <v>45.062827956251191</v>
      </c>
      <c r="AC45" s="8">
        <v>100</v>
      </c>
      <c r="AD45" s="18">
        <f t="shared" si="11"/>
        <v>0.45062827956251189</v>
      </c>
      <c r="AE45" s="9" t="s">
        <v>15</v>
      </c>
      <c r="AF45" s="77"/>
    </row>
    <row r="46" spans="1:32" s="23" customFormat="1" ht="16.5" customHeight="1" x14ac:dyDescent="0.25">
      <c r="A46" s="24"/>
      <c r="B46" s="89"/>
      <c r="C46" s="75"/>
      <c r="D46" s="36"/>
      <c r="E46" s="7"/>
      <c r="F46" s="37"/>
      <c r="G46" s="27"/>
      <c r="H46" s="7"/>
      <c r="I46" s="10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34"/>
      <c r="X46" s="25"/>
      <c r="Y46" s="10"/>
      <c r="Z46" s="16"/>
      <c r="AA46" s="17"/>
      <c r="AB46" s="35"/>
      <c r="AC46" s="8"/>
      <c r="AD46" s="18"/>
      <c r="AE46" s="9"/>
      <c r="AF46" s="77"/>
    </row>
    <row r="47" spans="1:32" s="23" customFormat="1" ht="17.25" customHeight="1" x14ac:dyDescent="0.25">
      <c r="A47" s="24">
        <v>37</v>
      </c>
      <c r="B47" s="89" t="s">
        <v>130</v>
      </c>
      <c r="C47" s="22" t="s">
        <v>25</v>
      </c>
      <c r="D47" s="51" t="s">
        <v>131</v>
      </c>
      <c r="E47" s="7" t="s">
        <v>132</v>
      </c>
      <c r="F47" s="37" t="s">
        <v>78</v>
      </c>
      <c r="G47" s="27" t="s">
        <v>39</v>
      </c>
      <c r="H47" s="7">
        <v>24</v>
      </c>
      <c r="I47" s="10">
        <f>20*H47/38</f>
        <v>12.631578947368421</v>
      </c>
      <c r="J47" s="25">
        <v>0</v>
      </c>
      <c r="K47" s="25">
        <f t="shared" ref="K47:K80" si="17">J47*3</f>
        <v>0</v>
      </c>
      <c r="L47" s="25">
        <v>0</v>
      </c>
      <c r="M47" s="25">
        <f t="shared" ref="M47:M80" si="18">L47*3</f>
        <v>0</v>
      </c>
      <c r="N47" s="25">
        <v>0</v>
      </c>
      <c r="O47" s="25">
        <f t="shared" ref="O47:O80" si="19">N47*3</f>
        <v>0</v>
      </c>
      <c r="P47" s="25">
        <v>0</v>
      </c>
      <c r="Q47" s="25">
        <f t="shared" ref="Q47:Q80" si="20">P47*1</f>
        <v>0</v>
      </c>
      <c r="R47" s="25">
        <v>0</v>
      </c>
      <c r="S47" s="25">
        <f t="shared" ref="S47:S80" si="21">R47*3</f>
        <v>0</v>
      </c>
      <c r="T47" s="25">
        <v>1</v>
      </c>
      <c r="U47" s="25">
        <f t="shared" ref="U47:U80" si="22">T47*3</f>
        <v>3</v>
      </c>
      <c r="V47" s="25">
        <f t="shared" ref="V47:V80" si="23">K47+M47+O47+Q47+S47+U47</f>
        <v>3</v>
      </c>
      <c r="W47" s="34">
        <v>18.899999999999999</v>
      </c>
      <c r="X47" s="25">
        <f t="shared" ref="X47:X80" si="24">W47+V47</f>
        <v>21.9</v>
      </c>
      <c r="Y47" s="10">
        <f t="shared" ref="Y47:Y80" si="25">40*21.9/X47</f>
        <v>40</v>
      </c>
      <c r="Z47" s="16">
        <v>17.5</v>
      </c>
      <c r="AA47" s="17">
        <f t="shared" ref="AA47:AA80" si="26">40*Z47/17.9</f>
        <v>39.106145251396654</v>
      </c>
      <c r="AB47" s="35">
        <f t="shared" ref="AB47:AB80" si="27">AA47+Y47+I47</f>
        <v>91.737724198765079</v>
      </c>
      <c r="AC47" s="8">
        <v>100</v>
      </c>
      <c r="AD47" s="18">
        <f t="shared" ref="AD47:AD80" si="28">AB47%</f>
        <v>0.9173772419876508</v>
      </c>
      <c r="AE47" s="94" t="s">
        <v>26</v>
      </c>
      <c r="AF47" s="4"/>
    </row>
    <row r="48" spans="1:32" ht="17.25" customHeight="1" x14ac:dyDescent="0.25">
      <c r="A48" s="24">
        <v>38</v>
      </c>
      <c r="B48" s="89" t="s">
        <v>49</v>
      </c>
      <c r="C48" s="75" t="s">
        <v>25</v>
      </c>
      <c r="D48" s="36" t="s">
        <v>131</v>
      </c>
      <c r="E48" s="39" t="s">
        <v>132</v>
      </c>
      <c r="F48" s="37" t="s">
        <v>23</v>
      </c>
      <c r="G48" s="27" t="s">
        <v>31</v>
      </c>
      <c r="H48" s="7">
        <v>43</v>
      </c>
      <c r="I48" s="10">
        <f>20*H48/52</f>
        <v>16.53846153846154</v>
      </c>
      <c r="J48" s="80">
        <v>0</v>
      </c>
      <c r="K48" s="80">
        <f t="shared" si="17"/>
        <v>0</v>
      </c>
      <c r="L48" s="80">
        <v>0</v>
      </c>
      <c r="M48" s="80">
        <f t="shared" si="18"/>
        <v>0</v>
      </c>
      <c r="N48" s="80">
        <v>0</v>
      </c>
      <c r="O48" s="80">
        <f t="shared" si="19"/>
        <v>0</v>
      </c>
      <c r="P48" s="80">
        <v>0</v>
      </c>
      <c r="Q48" s="80">
        <f t="shared" si="20"/>
        <v>0</v>
      </c>
      <c r="R48" s="80">
        <v>0</v>
      </c>
      <c r="S48" s="80">
        <f t="shared" si="21"/>
        <v>0</v>
      </c>
      <c r="T48" s="80">
        <v>1</v>
      </c>
      <c r="U48" s="80">
        <f t="shared" si="22"/>
        <v>3</v>
      </c>
      <c r="V48" s="80">
        <f t="shared" si="23"/>
        <v>3</v>
      </c>
      <c r="W48" s="34">
        <v>22.7</v>
      </c>
      <c r="X48" s="80">
        <f t="shared" si="24"/>
        <v>25.7</v>
      </c>
      <c r="Y48" s="10">
        <f t="shared" si="25"/>
        <v>34.085603112840467</v>
      </c>
      <c r="Z48" s="16">
        <v>17.899999999999999</v>
      </c>
      <c r="AA48" s="17">
        <f t="shared" si="26"/>
        <v>40</v>
      </c>
      <c r="AB48" s="35">
        <f t="shared" si="27"/>
        <v>90.624064651302007</v>
      </c>
      <c r="AC48" s="8">
        <v>100</v>
      </c>
      <c r="AD48" s="18">
        <f t="shared" si="28"/>
        <v>0.90624064651302005</v>
      </c>
      <c r="AE48" s="94" t="s">
        <v>27</v>
      </c>
      <c r="AF48" s="23"/>
    </row>
    <row r="49" spans="1:32" ht="16.5" customHeight="1" x14ac:dyDescent="0.25">
      <c r="A49" s="24">
        <v>39</v>
      </c>
      <c r="B49" s="89" t="s">
        <v>59</v>
      </c>
      <c r="C49" s="75" t="s">
        <v>25</v>
      </c>
      <c r="D49" s="39" t="s">
        <v>131</v>
      </c>
      <c r="E49" s="39" t="s">
        <v>132</v>
      </c>
      <c r="F49" s="37" t="s">
        <v>23</v>
      </c>
      <c r="G49" s="27" t="s">
        <v>90</v>
      </c>
      <c r="H49" s="7">
        <v>41</v>
      </c>
      <c r="I49" s="10">
        <f>20*H49/52</f>
        <v>15.76923076923077</v>
      </c>
      <c r="J49" s="80">
        <v>0</v>
      </c>
      <c r="K49" s="80">
        <f t="shared" si="17"/>
        <v>0</v>
      </c>
      <c r="L49" s="80">
        <v>1</v>
      </c>
      <c r="M49" s="80">
        <f t="shared" si="18"/>
        <v>3</v>
      </c>
      <c r="N49" s="80">
        <v>0</v>
      </c>
      <c r="O49" s="80">
        <f t="shared" si="19"/>
        <v>0</v>
      </c>
      <c r="P49" s="80">
        <v>0</v>
      </c>
      <c r="Q49" s="80">
        <f t="shared" si="20"/>
        <v>0</v>
      </c>
      <c r="R49" s="80">
        <v>0</v>
      </c>
      <c r="S49" s="80">
        <f t="shared" si="21"/>
        <v>0</v>
      </c>
      <c r="T49" s="80">
        <v>0</v>
      </c>
      <c r="U49" s="80">
        <f t="shared" si="22"/>
        <v>0</v>
      </c>
      <c r="V49" s="80">
        <f t="shared" si="23"/>
        <v>3</v>
      </c>
      <c r="W49" s="34">
        <v>22</v>
      </c>
      <c r="X49" s="80">
        <f t="shared" si="24"/>
        <v>25</v>
      </c>
      <c r="Y49" s="10">
        <f t="shared" si="25"/>
        <v>35.04</v>
      </c>
      <c r="Z49" s="11">
        <v>16.5</v>
      </c>
      <c r="AA49" s="17">
        <f t="shared" si="26"/>
        <v>36.871508379888269</v>
      </c>
      <c r="AB49" s="35">
        <f t="shared" si="27"/>
        <v>87.680739149119034</v>
      </c>
      <c r="AC49" s="8">
        <v>100</v>
      </c>
      <c r="AD49" s="18">
        <f t="shared" si="28"/>
        <v>0.87680739149119036</v>
      </c>
      <c r="AE49" s="94" t="s">
        <v>27</v>
      </c>
      <c r="AF49" s="23"/>
    </row>
    <row r="50" spans="1:32" ht="16.5" customHeight="1" x14ac:dyDescent="0.25">
      <c r="A50" s="24">
        <v>40</v>
      </c>
      <c r="B50" s="89" t="s">
        <v>62</v>
      </c>
      <c r="C50" s="91" t="s">
        <v>25</v>
      </c>
      <c r="D50" s="39" t="s">
        <v>131</v>
      </c>
      <c r="E50" s="39" t="s">
        <v>132</v>
      </c>
      <c r="F50" s="37" t="s">
        <v>23</v>
      </c>
      <c r="G50" s="27" t="s">
        <v>90</v>
      </c>
      <c r="H50" s="81">
        <v>47</v>
      </c>
      <c r="I50" s="10">
        <f>20*H50/52</f>
        <v>18.076923076923077</v>
      </c>
      <c r="J50" s="80">
        <v>0</v>
      </c>
      <c r="K50" s="80">
        <f t="shared" si="17"/>
        <v>0</v>
      </c>
      <c r="L50" s="80">
        <v>1</v>
      </c>
      <c r="M50" s="80">
        <f t="shared" si="18"/>
        <v>3</v>
      </c>
      <c r="N50" s="80">
        <v>1</v>
      </c>
      <c r="O50" s="80">
        <f t="shared" si="19"/>
        <v>3</v>
      </c>
      <c r="P50" s="80">
        <v>0</v>
      </c>
      <c r="Q50" s="80">
        <f t="shared" si="20"/>
        <v>0</v>
      </c>
      <c r="R50" s="80">
        <v>0</v>
      </c>
      <c r="S50" s="80">
        <f t="shared" si="21"/>
        <v>0</v>
      </c>
      <c r="T50" s="80">
        <v>0</v>
      </c>
      <c r="U50" s="80">
        <f t="shared" si="22"/>
        <v>0</v>
      </c>
      <c r="V50" s="80">
        <f t="shared" si="23"/>
        <v>6</v>
      </c>
      <c r="W50" s="34">
        <v>23.7</v>
      </c>
      <c r="X50" s="80">
        <f t="shared" si="24"/>
        <v>29.7</v>
      </c>
      <c r="Y50" s="10">
        <f t="shared" si="25"/>
        <v>29.494949494949495</v>
      </c>
      <c r="Z50" s="82">
        <v>15</v>
      </c>
      <c r="AA50" s="17">
        <f t="shared" si="26"/>
        <v>33.519553072625698</v>
      </c>
      <c r="AB50" s="35">
        <f t="shared" si="27"/>
        <v>81.091425644498273</v>
      </c>
      <c r="AC50" s="8">
        <v>100</v>
      </c>
      <c r="AD50" s="18">
        <f t="shared" si="28"/>
        <v>0.81091425644498272</v>
      </c>
      <c r="AE50" s="94" t="s">
        <v>27</v>
      </c>
      <c r="AF50" s="23"/>
    </row>
    <row r="51" spans="1:32" ht="16.5" customHeight="1" x14ac:dyDescent="0.25">
      <c r="A51" s="24">
        <v>41</v>
      </c>
      <c r="B51" s="89" t="s">
        <v>60</v>
      </c>
      <c r="C51" s="79" t="s">
        <v>25</v>
      </c>
      <c r="D51" s="39" t="s">
        <v>131</v>
      </c>
      <c r="E51" s="37" t="s">
        <v>132</v>
      </c>
      <c r="F51" s="37" t="s">
        <v>23</v>
      </c>
      <c r="G51" s="27" t="s">
        <v>90</v>
      </c>
      <c r="H51" s="81">
        <v>37</v>
      </c>
      <c r="I51" s="10">
        <f>20*H51/52</f>
        <v>14.23076923076923</v>
      </c>
      <c r="J51" s="80">
        <v>0</v>
      </c>
      <c r="K51" s="80">
        <f t="shared" si="17"/>
        <v>0</v>
      </c>
      <c r="L51" s="80">
        <v>1</v>
      </c>
      <c r="M51" s="80">
        <f t="shared" si="18"/>
        <v>3</v>
      </c>
      <c r="N51" s="80">
        <v>0</v>
      </c>
      <c r="O51" s="80">
        <f t="shared" si="19"/>
        <v>0</v>
      </c>
      <c r="P51" s="80">
        <v>0</v>
      </c>
      <c r="Q51" s="80">
        <f t="shared" si="20"/>
        <v>0</v>
      </c>
      <c r="R51" s="80">
        <v>0</v>
      </c>
      <c r="S51" s="80">
        <f t="shared" si="21"/>
        <v>0</v>
      </c>
      <c r="T51" s="80">
        <v>1</v>
      </c>
      <c r="U51" s="80">
        <f t="shared" si="22"/>
        <v>3</v>
      </c>
      <c r="V51" s="80">
        <f t="shared" si="23"/>
        <v>6</v>
      </c>
      <c r="W51" s="34">
        <v>22</v>
      </c>
      <c r="X51" s="80">
        <f t="shared" si="24"/>
        <v>28</v>
      </c>
      <c r="Y51" s="10">
        <f t="shared" si="25"/>
        <v>31.285714285714285</v>
      </c>
      <c r="Z51" s="82">
        <v>15.5</v>
      </c>
      <c r="AA51" s="17">
        <f t="shared" si="26"/>
        <v>34.63687150837989</v>
      </c>
      <c r="AB51" s="35">
        <f t="shared" si="27"/>
        <v>80.153355024863401</v>
      </c>
      <c r="AC51" s="8">
        <v>100</v>
      </c>
      <c r="AD51" s="18">
        <f t="shared" si="28"/>
        <v>0.80153355024863404</v>
      </c>
      <c r="AE51" s="94" t="s">
        <v>27</v>
      </c>
      <c r="AF51" s="23"/>
    </row>
    <row r="52" spans="1:32" ht="16.5" customHeight="1" x14ac:dyDescent="0.25">
      <c r="A52" s="24">
        <v>42</v>
      </c>
      <c r="B52" s="89" t="s">
        <v>50</v>
      </c>
      <c r="C52" s="79" t="s">
        <v>25</v>
      </c>
      <c r="D52" s="39" t="s">
        <v>131</v>
      </c>
      <c r="E52" s="37" t="s">
        <v>132</v>
      </c>
      <c r="F52" s="37" t="s">
        <v>23</v>
      </c>
      <c r="G52" s="27" t="s">
        <v>41</v>
      </c>
      <c r="H52" s="7">
        <v>31</v>
      </c>
      <c r="I52" s="10">
        <f>20*H52/52</f>
        <v>11.923076923076923</v>
      </c>
      <c r="J52" s="80">
        <v>0</v>
      </c>
      <c r="K52" s="80">
        <f t="shared" si="17"/>
        <v>0</v>
      </c>
      <c r="L52" s="80">
        <v>1</v>
      </c>
      <c r="M52" s="80">
        <f t="shared" si="18"/>
        <v>3</v>
      </c>
      <c r="N52" s="80">
        <v>1</v>
      </c>
      <c r="O52" s="80">
        <f t="shared" si="19"/>
        <v>3</v>
      </c>
      <c r="P52" s="80">
        <v>1</v>
      </c>
      <c r="Q52" s="80">
        <f t="shared" si="20"/>
        <v>1</v>
      </c>
      <c r="R52" s="80">
        <v>0</v>
      </c>
      <c r="S52" s="80">
        <f t="shared" si="21"/>
        <v>0</v>
      </c>
      <c r="T52" s="80">
        <v>0</v>
      </c>
      <c r="U52" s="80">
        <f t="shared" si="22"/>
        <v>0</v>
      </c>
      <c r="V52" s="80">
        <f t="shared" si="23"/>
        <v>7</v>
      </c>
      <c r="W52" s="34">
        <v>25.2</v>
      </c>
      <c r="X52" s="80">
        <f t="shared" si="24"/>
        <v>32.200000000000003</v>
      </c>
      <c r="Y52" s="10">
        <f t="shared" si="25"/>
        <v>27.204968944099377</v>
      </c>
      <c r="Z52" s="16">
        <v>17.399999999999999</v>
      </c>
      <c r="AA52" s="17">
        <f t="shared" si="26"/>
        <v>38.882681564245814</v>
      </c>
      <c r="AB52" s="35">
        <f t="shared" si="27"/>
        <v>78.010727431422112</v>
      </c>
      <c r="AC52" s="8">
        <v>101</v>
      </c>
      <c r="AD52" s="18">
        <f t="shared" si="28"/>
        <v>0.78010727431422111</v>
      </c>
      <c r="AE52" s="94" t="s">
        <v>27</v>
      </c>
      <c r="AF52" s="23"/>
    </row>
    <row r="53" spans="1:32" ht="16.5" customHeight="1" x14ac:dyDescent="0.25">
      <c r="A53" s="24">
        <v>43</v>
      </c>
      <c r="B53" s="89" t="s">
        <v>129</v>
      </c>
      <c r="C53" s="79" t="s">
        <v>25</v>
      </c>
      <c r="D53" s="39" t="s">
        <v>131</v>
      </c>
      <c r="E53" s="37" t="s">
        <v>132</v>
      </c>
      <c r="F53" s="37" t="s">
        <v>98</v>
      </c>
      <c r="G53" s="27" t="s">
        <v>40</v>
      </c>
      <c r="H53" s="7">
        <v>21</v>
      </c>
      <c r="I53" s="10">
        <f>20*H53/38</f>
        <v>11.052631578947368</v>
      </c>
      <c r="J53" s="80">
        <v>0</v>
      </c>
      <c r="K53" s="80">
        <f t="shared" si="17"/>
        <v>0</v>
      </c>
      <c r="L53" s="80">
        <v>0</v>
      </c>
      <c r="M53" s="80">
        <f t="shared" si="18"/>
        <v>0</v>
      </c>
      <c r="N53" s="80">
        <v>1</v>
      </c>
      <c r="O53" s="80">
        <f t="shared" si="19"/>
        <v>3</v>
      </c>
      <c r="P53" s="80">
        <v>0</v>
      </c>
      <c r="Q53" s="80">
        <f t="shared" si="20"/>
        <v>0</v>
      </c>
      <c r="R53" s="80">
        <v>1</v>
      </c>
      <c r="S53" s="80">
        <f t="shared" si="21"/>
        <v>3</v>
      </c>
      <c r="T53" s="80">
        <v>1</v>
      </c>
      <c r="U53" s="80">
        <f t="shared" si="22"/>
        <v>3</v>
      </c>
      <c r="V53" s="80">
        <f t="shared" si="23"/>
        <v>9</v>
      </c>
      <c r="W53" s="34">
        <v>23.6</v>
      </c>
      <c r="X53" s="80">
        <f t="shared" si="24"/>
        <v>32.6</v>
      </c>
      <c r="Y53" s="10">
        <f t="shared" si="25"/>
        <v>26.871165644171779</v>
      </c>
      <c r="Z53" s="16">
        <v>17</v>
      </c>
      <c r="AA53" s="17">
        <f t="shared" si="26"/>
        <v>37.988826815642462</v>
      </c>
      <c r="AB53" s="35">
        <f t="shared" si="27"/>
        <v>75.912624038761606</v>
      </c>
      <c r="AC53" s="8">
        <v>100</v>
      </c>
      <c r="AD53" s="18">
        <f t="shared" si="28"/>
        <v>0.75912624038761611</v>
      </c>
      <c r="AE53" s="94" t="s">
        <v>27</v>
      </c>
      <c r="AF53" s="23"/>
    </row>
    <row r="54" spans="1:32" ht="16.5" customHeight="1" x14ac:dyDescent="0.25">
      <c r="A54" s="24">
        <v>44</v>
      </c>
      <c r="B54" s="89" t="s">
        <v>73</v>
      </c>
      <c r="C54" s="100" t="s">
        <v>25</v>
      </c>
      <c r="D54" s="7" t="s">
        <v>131</v>
      </c>
      <c r="E54" s="6" t="s">
        <v>132</v>
      </c>
      <c r="F54" s="37" t="s">
        <v>24</v>
      </c>
      <c r="G54" s="27" t="s">
        <v>42</v>
      </c>
      <c r="H54" s="81">
        <v>21</v>
      </c>
      <c r="I54" s="10">
        <f>20*H54/52</f>
        <v>8.0769230769230766</v>
      </c>
      <c r="J54" s="80">
        <v>0</v>
      </c>
      <c r="K54" s="80">
        <f t="shared" si="17"/>
        <v>0</v>
      </c>
      <c r="L54" s="80">
        <v>1</v>
      </c>
      <c r="M54" s="80">
        <f t="shared" si="18"/>
        <v>3</v>
      </c>
      <c r="N54" s="80">
        <v>0</v>
      </c>
      <c r="O54" s="80">
        <f t="shared" si="19"/>
        <v>0</v>
      </c>
      <c r="P54" s="80">
        <v>0</v>
      </c>
      <c r="Q54" s="80">
        <f t="shared" si="20"/>
        <v>0</v>
      </c>
      <c r="R54" s="80">
        <v>0</v>
      </c>
      <c r="S54" s="80">
        <f t="shared" si="21"/>
        <v>0</v>
      </c>
      <c r="T54" s="80">
        <v>1</v>
      </c>
      <c r="U54" s="80">
        <f t="shared" si="22"/>
        <v>3</v>
      </c>
      <c r="V54" s="80">
        <f t="shared" si="23"/>
        <v>6</v>
      </c>
      <c r="W54" s="34">
        <v>24.43</v>
      </c>
      <c r="X54" s="80">
        <f t="shared" si="24"/>
        <v>30.43</v>
      </c>
      <c r="Y54" s="10">
        <f t="shared" si="25"/>
        <v>28.787380874137366</v>
      </c>
      <c r="Z54" s="82">
        <v>17</v>
      </c>
      <c r="AA54" s="17">
        <f t="shared" si="26"/>
        <v>37.988826815642462</v>
      </c>
      <c r="AB54" s="35">
        <f t="shared" si="27"/>
        <v>74.853130766702904</v>
      </c>
      <c r="AC54" s="8">
        <v>100</v>
      </c>
      <c r="AD54" s="18">
        <f t="shared" si="28"/>
        <v>0.74853130766702902</v>
      </c>
      <c r="AE54" s="94" t="s">
        <v>27</v>
      </c>
      <c r="AF54" s="23"/>
    </row>
    <row r="55" spans="1:32" ht="16.5" customHeight="1" x14ac:dyDescent="0.25">
      <c r="A55" s="24">
        <v>45</v>
      </c>
      <c r="B55" s="89" t="s">
        <v>61</v>
      </c>
      <c r="C55" s="79" t="s">
        <v>25</v>
      </c>
      <c r="D55" s="39" t="s">
        <v>131</v>
      </c>
      <c r="E55" s="37" t="s">
        <v>132</v>
      </c>
      <c r="F55" s="37" t="s">
        <v>23</v>
      </c>
      <c r="G55" s="27" t="s">
        <v>90</v>
      </c>
      <c r="H55" s="81">
        <v>38</v>
      </c>
      <c r="I55" s="10">
        <f>20*H55/52</f>
        <v>14.615384615384615</v>
      </c>
      <c r="J55" s="80">
        <v>0</v>
      </c>
      <c r="K55" s="80">
        <f t="shared" si="17"/>
        <v>0</v>
      </c>
      <c r="L55" s="80">
        <v>1</v>
      </c>
      <c r="M55" s="80">
        <f t="shared" si="18"/>
        <v>3</v>
      </c>
      <c r="N55" s="80">
        <v>0</v>
      </c>
      <c r="O55" s="80">
        <f t="shared" si="19"/>
        <v>0</v>
      </c>
      <c r="P55" s="80">
        <v>0</v>
      </c>
      <c r="Q55" s="80">
        <f t="shared" si="20"/>
        <v>0</v>
      </c>
      <c r="R55" s="80">
        <v>1</v>
      </c>
      <c r="S55" s="80">
        <f t="shared" si="21"/>
        <v>3</v>
      </c>
      <c r="T55" s="80">
        <v>0</v>
      </c>
      <c r="U55" s="80">
        <f t="shared" si="22"/>
        <v>0</v>
      </c>
      <c r="V55" s="80">
        <f t="shared" si="23"/>
        <v>6</v>
      </c>
      <c r="W55" s="34">
        <v>24.8</v>
      </c>
      <c r="X55" s="80">
        <f t="shared" si="24"/>
        <v>30.8</v>
      </c>
      <c r="Y55" s="10">
        <f t="shared" si="25"/>
        <v>28.441558441558442</v>
      </c>
      <c r="Z55" s="82">
        <v>14</v>
      </c>
      <c r="AA55" s="17">
        <f t="shared" si="26"/>
        <v>31.284916201117319</v>
      </c>
      <c r="AB55" s="35">
        <f t="shared" si="27"/>
        <v>74.341859258060381</v>
      </c>
      <c r="AC55" s="8">
        <v>100</v>
      </c>
      <c r="AD55" s="18">
        <f t="shared" si="28"/>
        <v>0.74341859258060383</v>
      </c>
      <c r="AE55" s="9" t="s">
        <v>15</v>
      </c>
      <c r="AF55" s="23"/>
    </row>
    <row r="56" spans="1:32" s="23" customFormat="1" ht="16.5" customHeight="1" x14ac:dyDescent="0.25">
      <c r="A56" s="24">
        <v>46</v>
      </c>
      <c r="B56" s="89" t="s">
        <v>141</v>
      </c>
      <c r="C56" s="79" t="s">
        <v>25</v>
      </c>
      <c r="D56" s="39" t="s">
        <v>131</v>
      </c>
      <c r="E56" s="39" t="s">
        <v>132</v>
      </c>
      <c r="F56" s="37" t="s">
        <v>23</v>
      </c>
      <c r="G56" s="27" t="s">
        <v>89</v>
      </c>
      <c r="H56" s="7">
        <v>31</v>
      </c>
      <c r="I56" s="10">
        <f>20*H56/52</f>
        <v>11.923076923076923</v>
      </c>
      <c r="J56" s="80">
        <v>0</v>
      </c>
      <c r="K56" s="80">
        <f t="shared" si="17"/>
        <v>0</v>
      </c>
      <c r="L56" s="80">
        <v>1</v>
      </c>
      <c r="M56" s="80">
        <f t="shared" si="18"/>
        <v>3</v>
      </c>
      <c r="N56" s="80">
        <v>0</v>
      </c>
      <c r="O56" s="80">
        <f t="shared" si="19"/>
        <v>0</v>
      </c>
      <c r="P56" s="80">
        <v>0</v>
      </c>
      <c r="Q56" s="80">
        <f t="shared" si="20"/>
        <v>0</v>
      </c>
      <c r="R56" s="80">
        <v>1</v>
      </c>
      <c r="S56" s="80">
        <f t="shared" si="21"/>
        <v>3</v>
      </c>
      <c r="T56" s="80">
        <v>0</v>
      </c>
      <c r="U56" s="80">
        <f t="shared" si="22"/>
        <v>0</v>
      </c>
      <c r="V56" s="80">
        <f t="shared" si="23"/>
        <v>6</v>
      </c>
      <c r="W56" s="34">
        <v>23.6</v>
      </c>
      <c r="X56" s="80">
        <f t="shared" si="24"/>
        <v>29.6</v>
      </c>
      <c r="Y56" s="10">
        <f t="shared" si="25"/>
        <v>29.594594594594593</v>
      </c>
      <c r="Z56" s="16">
        <v>14</v>
      </c>
      <c r="AA56" s="17">
        <f t="shared" si="26"/>
        <v>31.284916201117319</v>
      </c>
      <c r="AB56" s="35">
        <f t="shared" si="27"/>
        <v>72.802587718788828</v>
      </c>
      <c r="AC56" s="8">
        <v>100</v>
      </c>
      <c r="AD56" s="18">
        <f t="shared" si="28"/>
        <v>0.72802587718788825</v>
      </c>
      <c r="AE56" s="9" t="s">
        <v>15</v>
      </c>
      <c r="AF56" s="23" t="s">
        <v>79</v>
      </c>
    </row>
    <row r="57" spans="1:32" s="23" customFormat="1" ht="16.5" customHeight="1" x14ac:dyDescent="0.25">
      <c r="A57" s="24">
        <v>47</v>
      </c>
      <c r="B57" s="89" t="s">
        <v>128</v>
      </c>
      <c r="C57" s="79" t="s">
        <v>25</v>
      </c>
      <c r="D57" s="39" t="s">
        <v>131</v>
      </c>
      <c r="E57" s="39" t="s">
        <v>132</v>
      </c>
      <c r="F57" s="37" t="s">
        <v>98</v>
      </c>
      <c r="G57" s="27" t="s">
        <v>40</v>
      </c>
      <c r="H57" s="7">
        <v>32</v>
      </c>
      <c r="I57" s="10">
        <f>20*H57/38</f>
        <v>16.842105263157894</v>
      </c>
      <c r="J57" s="80">
        <v>0</v>
      </c>
      <c r="K57" s="80">
        <f t="shared" si="17"/>
        <v>0</v>
      </c>
      <c r="L57" s="80">
        <v>1</v>
      </c>
      <c r="M57" s="80">
        <f t="shared" si="18"/>
        <v>3</v>
      </c>
      <c r="N57" s="80">
        <v>1</v>
      </c>
      <c r="O57" s="80">
        <f t="shared" si="19"/>
        <v>3</v>
      </c>
      <c r="P57" s="80">
        <v>3</v>
      </c>
      <c r="Q57" s="80">
        <f t="shared" si="20"/>
        <v>3</v>
      </c>
      <c r="R57" s="80">
        <v>1</v>
      </c>
      <c r="S57" s="80">
        <f t="shared" si="21"/>
        <v>3</v>
      </c>
      <c r="T57" s="80">
        <v>1</v>
      </c>
      <c r="U57" s="80">
        <f t="shared" si="22"/>
        <v>3</v>
      </c>
      <c r="V57" s="80">
        <f t="shared" si="23"/>
        <v>15</v>
      </c>
      <c r="W57" s="34">
        <v>21.4</v>
      </c>
      <c r="X57" s="80">
        <f t="shared" si="24"/>
        <v>36.4</v>
      </c>
      <c r="Y57" s="10">
        <f t="shared" si="25"/>
        <v>24.065934065934066</v>
      </c>
      <c r="Z57" s="16">
        <v>14</v>
      </c>
      <c r="AA57" s="17">
        <f t="shared" si="26"/>
        <v>31.284916201117319</v>
      </c>
      <c r="AB57" s="35">
        <f t="shared" si="27"/>
        <v>72.192955530209275</v>
      </c>
      <c r="AC57" s="8">
        <v>100</v>
      </c>
      <c r="AD57" s="18">
        <f t="shared" si="28"/>
        <v>0.7219295553020928</v>
      </c>
      <c r="AE57" s="9" t="s">
        <v>15</v>
      </c>
    </row>
    <row r="58" spans="1:32" s="23" customFormat="1" ht="16.5" customHeight="1" x14ac:dyDescent="0.25">
      <c r="A58" s="24">
        <v>48</v>
      </c>
      <c r="B58" s="89" t="s">
        <v>140</v>
      </c>
      <c r="C58" s="75" t="s">
        <v>25</v>
      </c>
      <c r="D58" s="36" t="s">
        <v>131</v>
      </c>
      <c r="E58" s="39" t="s">
        <v>132</v>
      </c>
      <c r="F58" s="37" t="s">
        <v>23</v>
      </c>
      <c r="G58" s="28" t="s">
        <v>89</v>
      </c>
      <c r="H58" s="7">
        <v>28</v>
      </c>
      <c r="I58" s="10">
        <f>20*H58/52</f>
        <v>10.76923076923077</v>
      </c>
      <c r="J58" s="80">
        <v>0</v>
      </c>
      <c r="K58" s="80">
        <f t="shared" si="17"/>
        <v>0</v>
      </c>
      <c r="L58" s="80">
        <v>1</v>
      </c>
      <c r="M58" s="80">
        <f t="shared" si="18"/>
        <v>3</v>
      </c>
      <c r="N58" s="80">
        <v>1</v>
      </c>
      <c r="O58" s="80">
        <f t="shared" si="19"/>
        <v>3</v>
      </c>
      <c r="P58" s="80">
        <v>0</v>
      </c>
      <c r="Q58" s="80">
        <f t="shared" si="20"/>
        <v>0</v>
      </c>
      <c r="R58" s="80">
        <v>1</v>
      </c>
      <c r="S58" s="80">
        <f t="shared" si="21"/>
        <v>3</v>
      </c>
      <c r="T58" s="80">
        <v>1</v>
      </c>
      <c r="U58" s="80">
        <f t="shared" si="22"/>
        <v>3</v>
      </c>
      <c r="V58" s="80">
        <f t="shared" si="23"/>
        <v>12</v>
      </c>
      <c r="W58" s="34">
        <v>24.9</v>
      </c>
      <c r="X58" s="80">
        <f t="shared" si="24"/>
        <v>36.9</v>
      </c>
      <c r="Y58" s="10">
        <f t="shared" si="25"/>
        <v>23.739837398373986</v>
      </c>
      <c r="Z58" s="16">
        <v>16.5</v>
      </c>
      <c r="AA58" s="17">
        <f t="shared" si="26"/>
        <v>36.871508379888269</v>
      </c>
      <c r="AB58" s="35">
        <f t="shared" si="27"/>
        <v>71.380576547493021</v>
      </c>
      <c r="AC58" s="8">
        <v>100</v>
      </c>
      <c r="AD58" s="18">
        <f t="shared" si="28"/>
        <v>0.71380576547493024</v>
      </c>
      <c r="AE58" s="9" t="s">
        <v>15</v>
      </c>
    </row>
    <row r="59" spans="1:32" s="23" customFormat="1" ht="16.5" customHeight="1" x14ac:dyDescent="0.25">
      <c r="A59" s="24">
        <v>49</v>
      </c>
      <c r="B59" s="89" t="s">
        <v>44</v>
      </c>
      <c r="C59" s="75" t="s">
        <v>25</v>
      </c>
      <c r="D59" s="36" t="s">
        <v>131</v>
      </c>
      <c r="E59" s="39" t="s">
        <v>132</v>
      </c>
      <c r="F59" s="37" t="s">
        <v>23</v>
      </c>
      <c r="G59" s="27" t="s">
        <v>89</v>
      </c>
      <c r="H59" s="7">
        <v>23</v>
      </c>
      <c r="I59" s="10">
        <f>20*H59/52</f>
        <v>8.8461538461538467</v>
      </c>
      <c r="J59" s="80">
        <v>0</v>
      </c>
      <c r="K59" s="80">
        <f t="shared" si="17"/>
        <v>0</v>
      </c>
      <c r="L59" s="80">
        <v>1</v>
      </c>
      <c r="M59" s="80">
        <f t="shared" si="18"/>
        <v>3</v>
      </c>
      <c r="N59" s="80">
        <v>1</v>
      </c>
      <c r="O59" s="80">
        <f t="shared" si="19"/>
        <v>3</v>
      </c>
      <c r="P59" s="80">
        <v>0</v>
      </c>
      <c r="Q59" s="80">
        <f t="shared" si="20"/>
        <v>0</v>
      </c>
      <c r="R59" s="80">
        <v>1</v>
      </c>
      <c r="S59" s="80">
        <f t="shared" si="21"/>
        <v>3</v>
      </c>
      <c r="T59" s="80">
        <v>1</v>
      </c>
      <c r="U59" s="80">
        <f t="shared" si="22"/>
        <v>3</v>
      </c>
      <c r="V59" s="80">
        <f t="shared" si="23"/>
        <v>12</v>
      </c>
      <c r="W59" s="34">
        <v>23.7</v>
      </c>
      <c r="X59" s="80">
        <f t="shared" si="24"/>
        <v>35.700000000000003</v>
      </c>
      <c r="Y59" s="10">
        <f t="shared" si="25"/>
        <v>24.537815126050418</v>
      </c>
      <c r="Z59" s="16">
        <v>17</v>
      </c>
      <c r="AA59" s="17">
        <f t="shared" si="26"/>
        <v>37.988826815642462</v>
      </c>
      <c r="AB59" s="35">
        <f t="shared" si="27"/>
        <v>71.372795787846727</v>
      </c>
      <c r="AC59" s="8">
        <v>100</v>
      </c>
      <c r="AD59" s="18">
        <f t="shared" si="28"/>
        <v>0.71372795787846721</v>
      </c>
      <c r="AE59" s="9" t="s">
        <v>15</v>
      </c>
    </row>
    <row r="60" spans="1:32" s="23" customFormat="1" ht="16.5" customHeight="1" x14ac:dyDescent="0.25">
      <c r="A60" s="24">
        <v>50</v>
      </c>
      <c r="B60" s="89" t="s">
        <v>126</v>
      </c>
      <c r="C60" s="83" t="s">
        <v>25</v>
      </c>
      <c r="D60" s="51" t="s">
        <v>131</v>
      </c>
      <c r="E60" s="7" t="s">
        <v>132</v>
      </c>
      <c r="F60" s="37" t="s">
        <v>98</v>
      </c>
      <c r="G60" s="27" t="s">
        <v>40</v>
      </c>
      <c r="H60" s="81">
        <v>33</v>
      </c>
      <c r="I60" s="10">
        <f>20*H60/38</f>
        <v>17.368421052631579</v>
      </c>
      <c r="J60" s="80">
        <v>0</v>
      </c>
      <c r="K60" s="80">
        <f t="shared" si="17"/>
        <v>0</v>
      </c>
      <c r="L60" s="80">
        <v>1</v>
      </c>
      <c r="M60" s="80">
        <f t="shared" si="18"/>
        <v>3</v>
      </c>
      <c r="N60" s="80">
        <v>1</v>
      </c>
      <c r="O60" s="80">
        <f t="shared" si="19"/>
        <v>3</v>
      </c>
      <c r="P60" s="80">
        <v>3</v>
      </c>
      <c r="Q60" s="80">
        <f t="shared" si="20"/>
        <v>3</v>
      </c>
      <c r="R60" s="80">
        <v>1</v>
      </c>
      <c r="S60" s="80">
        <f t="shared" si="21"/>
        <v>3</v>
      </c>
      <c r="T60" s="80">
        <v>0</v>
      </c>
      <c r="U60" s="80">
        <f t="shared" si="22"/>
        <v>0</v>
      </c>
      <c r="V60" s="80">
        <f t="shared" si="23"/>
        <v>12</v>
      </c>
      <c r="W60" s="34">
        <v>26.7</v>
      </c>
      <c r="X60" s="80">
        <f t="shared" si="24"/>
        <v>38.700000000000003</v>
      </c>
      <c r="Y60" s="10">
        <f t="shared" si="25"/>
        <v>22.63565891472868</v>
      </c>
      <c r="Z60" s="82">
        <v>14</v>
      </c>
      <c r="AA60" s="17">
        <f t="shared" si="26"/>
        <v>31.284916201117319</v>
      </c>
      <c r="AB60" s="35">
        <f t="shared" si="27"/>
        <v>71.288996168477581</v>
      </c>
      <c r="AC60" s="8">
        <v>100</v>
      </c>
      <c r="AD60" s="18">
        <f t="shared" si="28"/>
        <v>0.71288996168477581</v>
      </c>
      <c r="AE60" s="9" t="s">
        <v>15</v>
      </c>
    </row>
    <row r="61" spans="1:32" ht="16.5" customHeight="1" x14ac:dyDescent="0.25">
      <c r="A61" s="24">
        <v>51</v>
      </c>
      <c r="B61" s="89" t="s">
        <v>45</v>
      </c>
      <c r="C61" s="75" t="s">
        <v>25</v>
      </c>
      <c r="D61" s="39" t="s">
        <v>131</v>
      </c>
      <c r="E61" s="39" t="s">
        <v>132</v>
      </c>
      <c r="F61" s="37" t="s">
        <v>23</v>
      </c>
      <c r="G61" s="27" t="s">
        <v>89</v>
      </c>
      <c r="H61" s="7">
        <v>29</v>
      </c>
      <c r="I61" s="10">
        <f>20*H61/52</f>
        <v>11.153846153846153</v>
      </c>
      <c r="J61" s="80">
        <v>0</v>
      </c>
      <c r="K61" s="80">
        <f t="shared" si="17"/>
        <v>0</v>
      </c>
      <c r="L61" s="80">
        <v>0</v>
      </c>
      <c r="M61" s="80">
        <f t="shared" si="18"/>
        <v>0</v>
      </c>
      <c r="N61" s="80">
        <v>0</v>
      </c>
      <c r="O61" s="80">
        <f t="shared" si="19"/>
        <v>0</v>
      </c>
      <c r="P61" s="80">
        <v>3</v>
      </c>
      <c r="Q61" s="80">
        <f t="shared" si="20"/>
        <v>3</v>
      </c>
      <c r="R61" s="80">
        <v>1</v>
      </c>
      <c r="S61" s="80">
        <f t="shared" si="21"/>
        <v>3</v>
      </c>
      <c r="T61" s="80">
        <v>1</v>
      </c>
      <c r="U61" s="80">
        <f t="shared" si="22"/>
        <v>3</v>
      </c>
      <c r="V61" s="80">
        <f t="shared" si="23"/>
        <v>9</v>
      </c>
      <c r="W61" s="34">
        <v>21.7</v>
      </c>
      <c r="X61" s="80">
        <f t="shared" si="24"/>
        <v>30.7</v>
      </c>
      <c r="Y61" s="10">
        <f t="shared" si="25"/>
        <v>28.534201954397396</v>
      </c>
      <c r="Z61" s="16">
        <v>14</v>
      </c>
      <c r="AA61" s="17">
        <f t="shared" si="26"/>
        <v>31.284916201117319</v>
      </c>
      <c r="AB61" s="35">
        <f t="shared" si="27"/>
        <v>70.972964309360862</v>
      </c>
      <c r="AC61" s="8">
        <v>100</v>
      </c>
      <c r="AD61" s="18">
        <f t="shared" si="28"/>
        <v>0.70972964309360864</v>
      </c>
      <c r="AE61" s="9" t="s">
        <v>15</v>
      </c>
      <c r="AF61" s="23"/>
    </row>
    <row r="62" spans="1:32" ht="16.5" customHeight="1" x14ac:dyDescent="0.25">
      <c r="A62" s="24">
        <v>52</v>
      </c>
      <c r="B62" s="89" t="s">
        <v>47</v>
      </c>
      <c r="C62" s="79" t="s">
        <v>25</v>
      </c>
      <c r="D62" s="39" t="s">
        <v>131</v>
      </c>
      <c r="E62" s="37" t="s">
        <v>132</v>
      </c>
      <c r="F62" s="37" t="s">
        <v>23</v>
      </c>
      <c r="G62" s="27" t="s">
        <v>31</v>
      </c>
      <c r="H62" s="7">
        <v>40</v>
      </c>
      <c r="I62" s="10">
        <f>20*H62/52</f>
        <v>15.384615384615385</v>
      </c>
      <c r="J62" s="80">
        <v>0</v>
      </c>
      <c r="K62" s="80">
        <f t="shared" si="17"/>
        <v>0</v>
      </c>
      <c r="L62" s="80">
        <v>1</v>
      </c>
      <c r="M62" s="80">
        <f t="shared" si="18"/>
        <v>3</v>
      </c>
      <c r="N62" s="80">
        <v>1</v>
      </c>
      <c r="O62" s="80">
        <f t="shared" si="19"/>
        <v>3</v>
      </c>
      <c r="P62" s="80">
        <v>1</v>
      </c>
      <c r="Q62" s="80">
        <f t="shared" si="20"/>
        <v>1</v>
      </c>
      <c r="R62" s="80">
        <v>1</v>
      </c>
      <c r="S62" s="80">
        <f t="shared" si="21"/>
        <v>3</v>
      </c>
      <c r="T62" s="80">
        <v>1</v>
      </c>
      <c r="U62" s="80">
        <f t="shared" si="22"/>
        <v>3</v>
      </c>
      <c r="V62" s="80">
        <f t="shared" si="23"/>
        <v>13</v>
      </c>
      <c r="W62" s="34">
        <v>23.4</v>
      </c>
      <c r="X62" s="80">
        <f t="shared" si="24"/>
        <v>36.4</v>
      </c>
      <c r="Y62" s="10">
        <f t="shared" si="25"/>
        <v>24.065934065934066</v>
      </c>
      <c r="Z62" s="16">
        <v>13.5</v>
      </c>
      <c r="AA62" s="17">
        <f t="shared" si="26"/>
        <v>30.16759776536313</v>
      </c>
      <c r="AB62" s="35">
        <f t="shared" si="27"/>
        <v>69.618147215912586</v>
      </c>
      <c r="AC62" s="8">
        <v>100</v>
      </c>
      <c r="AD62" s="18">
        <f t="shared" si="28"/>
        <v>0.69618147215912585</v>
      </c>
      <c r="AE62" s="9" t="s">
        <v>15</v>
      </c>
      <c r="AF62" s="23"/>
    </row>
    <row r="63" spans="1:32" s="23" customFormat="1" ht="16.5" customHeight="1" x14ac:dyDescent="0.25">
      <c r="A63" s="24">
        <v>53</v>
      </c>
      <c r="B63" s="89" t="s">
        <v>127</v>
      </c>
      <c r="C63" s="75" t="s">
        <v>25</v>
      </c>
      <c r="D63" s="36" t="s">
        <v>131</v>
      </c>
      <c r="E63" s="37" t="s">
        <v>132</v>
      </c>
      <c r="F63" s="37" t="s">
        <v>98</v>
      </c>
      <c r="G63" s="27" t="s">
        <v>40</v>
      </c>
      <c r="H63" s="7">
        <v>29</v>
      </c>
      <c r="I63" s="10">
        <f>20*H63/38</f>
        <v>15.263157894736842</v>
      </c>
      <c r="J63" s="80">
        <v>0</v>
      </c>
      <c r="K63" s="80">
        <f t="shared" si="17"/>
        <v>0</v>
      </c>
      <c r="L63" s="80">
        <v>1</v>
      </c>
      <c r="M63" s="80">
        <f t="shared" si="18"/>
        <v>3</v>
      </c>
      <c r="N63" s="80">
        <v>1</v>
      </c>
      <c r="O63" s="80">
        <f t="shared" si="19"/>
        <v>3</v>
      </c>
      <c r="P63" s="80">
        <v>0</v>
      </c>
      <c r="Q63" s="80">
        <f t="shared" si="20"/>
        <v>0</v>
      </c>
      <c r="R63" s="80">
        <v>0</v>
      </c>
      <c r="S63" s="80">
        <f t="shared" si="21"/>
        <v>0</v>
      </c>
      <c r="T63" s="80">
        <v>1</v>
      </c>
      <c r="U63" s="80">
        <f t="shared" si="22"/>
        <v>3</v>
      </c>
      <c r="V63" s="80">
        <f t="shared" si="23"/>
        <v>9</v>
      </c>
      <c r="W63" s="34">
        <v>29.6</v>
      </c>
      <c r="X63" s="80">
        <f t="shared" si="24"/>
        <v>38.6</v>
      </c>
      <c r="Y63" s="10">
        <f t="shared" si="25"/>
        <v>22.694300518134714</v>
      </c>
      <c r="Z63" s="16">
        <v>14</v>
      </c>
      <c r="AA63" s="17">
        <f t="shared" si="26"/>
        <v>31.284916201117319</v>
      </c>
      <c r="AB63" s="35">
        <f t="shared" si="27"/>
        <v>69.242374613988886</v>
      </c>
      <c r="AC63" s="8">
        <v>100</v>
      </c>
      <c r="AD63" s="18">
        <f t="shared" si="28"/>
        <v>0.69242374613988888</v>
      </c>
      <c r="AE63" s="9" t="s">
        <v>15</v>
      </c>
    </row>
    <row r="64" spans="1:32" s="23" customFormat="1" ht="16.5" customHeight="1" x14ac:dyDescent="0.25">
      <c r="A64" s="24">
        <v>54</v>
      </c>
      <c r="B64" s="89" t="s">
        <v>138</v>
      </c>
      <c r="C64" s="78" t="s">
        <v>25</v>
      </c>
      <c r="D64" s="36" t="s">
        <v>131</v>
      </c>
      <c r="E64" s="37" t="s">
        <v>132</v>
      </c>
      <c r="F64" s="37" t="s">
        <v>23</v>
      </c>
      <c r="G64" s="27" t="s">
        <v>37</v>
      </c>
      <c r="H64" s="7">
        <v>41</v>
      </c>
      <c r="I64" s="10">
        <f t="shared" ref="I64:I72" si="29">20*H64/52</f>
        <v>15.76923076923077</v>
      </c>
      <c r="J64" s="80">
        <v>0</v>
      </c>
      <c r="K64" s="80">
        <f t="shared" si="17"/>
        <v>0</v>
      </c>
      <c r="L64" s="80">
        <v>1</v>
      </c>
      <c r="M64" s="80">
        <f t="shared" si="18"/>
        <v>3</v>
      </c>
      <c r="N64" s="80">
        <v>1</v>
      </c>
      <c r="O64" s="80">
        <f t="shared" si="19"/>
        <v>3</v>
      </c>
      <c r="P64" s="80">
        <v>2</v>
      </c>
      <c r="Q64" s="80">
        <f t="shared" si="20"/>
        <v>2</v>
      </c>
      <c r="R64" s="80">
        <v>1</v>
      </c>
      <c r="S64" s="80">
        <f t="shared" si="21"/>
        <v>3</v>
      </c>
      <c r="T64" s="80">
        <v>1</v>
      </c>
      <c r="U64" s="80">
        <f t="shared" si="22"/>
        <v>3</v>
      </c>
      <c r="V64" s="80">
        <f t="shared" si="23"/>
        <v>14</v>
      </c>
      <c r="W64" s="34">
        <v>23.6</v>
      </c>
      <c r="X64" s="80">
        <f t="shared" si="24"/>
        <v>37.6</v>
      </c>
      <c r="Y64" s="10">
        <f t="shared" si="25"/>
        <v>23.297872340425531</v>
      </c>
      <c r="Z64" s="16">
        <v>12</v>
      </c>
      <c r="AA64" s="17">
        <f t="shared" si="26"/>
        <v>26.815642458100562</v>
      </c>
      <c r="AB64" s="35">
        <f t="shared" si="27"/>
        <v>65.882745567756871</v>
      </c>
      <c r="AC64" s="8">
        <v>100</v>
      </c>
      <c r="AD64" s="18">
        <f t="shared" si="28"/>
        <v>0.65882745567756873</v>
      </c>
      <c r="AE64" s="9" t="s">
        <v>15</v>
      </c>
    </row>
    <row r="65" spans="1:32" s="23" customFormat="1" ht="16.5" customHeight="1" x14ac:dyDescent="0.25">
      <c r="A65" s="24">
        <v>55</v>
      </c>
      <c r="B65" s="89" t="s">
        <v>137</v>
      </c>
      <c r="C65" s="75" t="s">
        <v>25</v>
      </c>
      <c r="D65" s="36" t="s">
        <v>131</v>
      </c>
      <c r="E65" s="37" t="s">
        <v>132</v>
      </c>
      <c r="F65" s="37" t="s">
        <v>23</v>
      </c>
      <c r="G65" s="27" t="s">
        <v>37</v>
      </c>
      <c r="H65" s="7">
        <v>19</v>
      </c>
      <c r="I65" s="10">
        <f t="shared" si="29"/>
        <v>7.3076923076923075</v>
      </c>
      <c r="J65" s="80">
        <v>0</v>
      </c>
      <c r="K65" s="80">
        <f t="shared" si="17"/>
        <v>0</v>
      </c>
      <c r="L65" s="80">
        <v>1</v>
      </c>
      <c r="M65" s="80">
        <f t="shared" si="18"/>
        <v>3</v>
      </c>
      <c r="N65" s="80">
        <v>1</v>
      </c>
      <c r="O65" s="80">
        <f t="shared" si="19"/>
        <v>3</v>
      </c>
      <c r="P65" s="80">
        <v>3</v>
      </c>
      <c r="Q65" s="80">
        <f t="shared" si="20"/>
        <v>3</v>
      </c>
      <c r="R65" s="80">
        <v>1</v>
      </c>
      <c r="S65" s="80">
        <f t="shared" si="21"/>
        <v>3</v>
      </c>
      <c r="T65" s="80">
        <v>1</v>
      </c>
      <c r="U65" s="80">
        <f t="shared" si="22"/>
        <v>3</v>
      </c>
      <c r="V65" s="80">
        <f t="shared" si="23"/>
        <v>15</v>
      </c>
      <c r="W65" s="34">
        <v>25.6</v>
      </c>
      <c r="X65" s="80">
        <f t="shared" si="24"/>
        <v>40.6</v>
      </c>
      <c r="Y65" s="10">
        <f t="shared" si="25"/>
        <v>21.576354679802954</v>
      </c>
      <c r="Z65" s="16">
        <v>16.5</v>
      </c>
      <c r="AA65" s="17">
        <f t="shared" si="26"/>
        <v>36.871508379888269</v>
      </c>
      <c r="AB65" s="35">
        <f t="shared" si="27"/>
        <v>65.755555367383536</v>
      </c>
      <c r="AC65" s="8">
        <v>100</v>
      </c>
      <c r="AD65" s="18">
        <f t="shared" si="28"/>
        <v>0.65755555367383534</v>
      </c>
      <c r="AE65" s="9" t="s">
        <v>15</v>
      </c>
      <c r="AF65" s="77"/>
    </row>
    <row r="66" spans="1:32" s="23" customFormat="1" ht="16.5" customHeight="1" x14ac:dyDescent="0.25">
      <c r="A66" s="24">
        <v>56</v>
      </c>
      <c r="B66" s="89" t="s">
        <v>134</v>
      </c>
      <c r="C66" s="75" t="s">
        <v>25</v>
      </c>
      <c r="D66" s="36" t="s">
        <v>131</v>
      </c>
      <c r="E66" s="37" t="s">
        <v>132</v>
      </c>
      <c r="F66" s="37" t="s">
        <v>23</v>
      </c>
      <c r="G66" s="27" t="s">
        <v>37</v>
      </c>
      <c r="H66" s="7">
        <v>19</v>
      </c>
      <c r="I66" s="10">
        <f t="shared" si="29"/>
        <v>7.3076923076923075</v>
      </c>
      <c r="J66" s="80">
        <v>0</v>
      </c>
      <c r="K66" s="80">
        <f t="shared" si="17"/>
        <v>0</v>
      </c>
      <c r="L66" s="80">
        <v>1</v>
      </c>
      <c r="M66" s="80">
        <f t="shared" si="18"/>
        <v>3</v>
      </c>
      <c r="N66" s="80">
        <v>1</v>
      </c>
      <c r="O66" s="80">
        <f t="shared" si="19"/>
        <v>3</v>
      </c>
      <c r="P66" s="80">
        <v>3</v>
      </c>
      <c r="Q66" s="80">
        <f t="shared" si="20"/>
        <v>3</v>
      </c>
      <c r="R66" s="80">
        <v>1</v>
      </c>
      <c r="S66" s="80">
        <f t="shared" si="21"/>
        <v>3</v>
      </c>
      <c r="T66" s="80">
        <v>1</v>
      </c>
      <c r="U66" s="80">
        <f t="shared" si="22"/>
        <v>3</v>
      </c>
      <c r="V66" s="80">
        <f t="shared" si="23"/>
        <v>15</v>
      </c>
      <c r="W66" s="34">
        <v>28.5</v>
      </c>
      <c r="X66" s="80">
        <f t="shared" si="24"/>
        <v>43.5</v>
      </c>
      <c r="Y66" s="10">
        <f t="shared" si="25"/>
        <v>20.137931034482758</v>
      </c>
      <c r="Z66" s="16">
        <v>17</v>
      </c>
      <c r="AA66" s="17">
        <f t="shared" si="26"/>
        <v>37.988826815642462</v>
      </c>
      <c r="AB66" s="35">
        <f t="shared" si="27"/>
        <v>65.434450157817523</v>
      </c>
      <c r="AC66" s="8">
        <v>100</v>
      </c>
      <c r="AD66" s="18">
        <f t="shared" si="28"/>
        <v>0.65434450157817525</v>
      </c>
      <c r="AE66" s="9" t="s">
        <v>15</v>
      </c>
      <c r="AF66" s="77"/>
    </row>
    <row r="67" spans="1:32" ht="16.5" customHeight="1" x14ac:dyDescent="0.2">
      <c r="A67" s="24">
        <v>57</v>
      </c>
      <c r="B67" s="89" t="s">
        <v>63</v>
      </c>
      <c r="C67" s="78" t="s">
        <v>25</v>
      </c>
      <c r="D67" s="39" t="s">
        <v>131</v>
      </c>
      <c r="E67" s="39" t="s">
        <v>132</v>
      </c>
      <c r="F67" s="37" t="s">
        <v>23</v>
      </c>
      <c r="G67" s="27" t="s">
        <v>90</v>
      </c>
      <c r="H67" s="81">
        <v>43</v>
      </c>
      <c r="I67" s="10">
        <f t="shared" si="29"/>
        <v>16.53846153846154</v>
      </c>
      <c r="J67" s="80">
        <v>0</v>
      </c>
      <c r="K67" s="80">
        <f t="shared" si="17"/>
        <v>0</v>
      </c>
      <c r="L67" s="80">
        <v>1</v>
      </c>
      <c r="M67" s="80">
        <f t="shared" si="18"/>
        <v>3</v>
      </c>
      <c r="N67" s="80">
        <v>1</v>
      </c>
      <c r="O67" s="80">
        <f t="shared" si="19"/>
        <v>3</v>
      </c>
      <c r="P67" s="80">
        <v>3</v>
      </c>
      <c r="Q67" s="80">
        <f t="shared" si="20"/>
        <v>3</v>
      </c>
      <c r="R67" s="80">
        <v>1</v>
      </c>
      <c r="S67" s="80">
        <f t="shared" si="21"/>
        <v>3</v>
      </c>
      <c r="T67" s="80">
        <v>1</v>
      </c>
      <c r="U67" s="80">
        <f t="shared" si="22"/>
        <v>3</v>
      </c>
      <c r="V67" s="80">
        <f t="shared" si="23"/>
        <v>15</v>
      </c>
      <c r="W67" s="34">
        <v>24.7</v>
      </c>
      <c r="X67" s="80">
        <f t="shared" si="24"/>
        <v>39.700000000000003</v>
      </c>
      <c r="Y67" s="10">
        <f t="shared" si="25"/>
        <v>22.065491183879093</v>
      </c>
      <c r="Z67" s="82">
        <v>12</v>
      </c>
      <c r="AA67" s="17">
        <f t="shared" si="26"/>
        <v>26.815642458100562</v>
      </c>
      <c r="AB67" s="35">
        <f t="shared" si="27"/>
        <v>65.419595180441206</v>
      </c>
      <c r="AC67" s="8">
        <v>100</v>
      </c>
      <c r="AD67" s="18">
        <f t="shared" si="28"/>
        <v>0.65419595180441203</v>
      </c>
      <c r="AE67" s="9" t="s">
        <v>15</v>
      </c>
    </row>
    <row r="68" spans="1:32" ht="16.5" customHeight="1" x14ac:dyDescent="0.25">
      <c r="A68" s="24">
        <v>58</v>
      </c>
      <c r="B68" s="89" t="s">
        <v>135</v>
      </c>
      <c r="C68" s="75" t="s">
        <v>25</v>
      </c>
      <c r="D68" s="38" t="s">
        <v>131</v>
      </c>
      <c r="E68" s="37" t="s">
        <v>132</v>
      </c>
      <c r="F68" s="39" t="s">
        <v>23</v>
      </c>
      <c r="G68" s="27" t="s">
        <v>37</v>
      </c>
      <c r="H68" s="7">
        <v>16</v>
      </c>
      <c r="I68" s="10">
        <f t="shared" si="29"/>
        <v>6.1538461538461542</v>
      </c>
      <c r="J68" s="80">
        <v>0</v>
      </c>
      <c r="K68" s="80">
        <f t="shared" si="17"/>
        <v>0</v>
      </c>
      <c r="L68" s="80">
        <v>1</v>
      </c>
      <c r="M68" s="80">
        <f t="shared" si="18"/>
        <v>3</v>
      </c>
      <c r="N68" s="80">
        <v>1</v>
      </c>
      <c r="O68" s="80">
        <f t="shared" si="19"/>
        <v>3</v>
      </c>
      <c r="P68" s="80">
        <v>3</v>
      </c>
      <c r="Q68" s="80">
        <f t="shared" si="20"/>
        <v>3</v>
      </c>
      <c r="R68" s="80">
        <v>1</v>
      </c>
      <c r="S68" s="80">
        <f t="shared" si="21"/>
        <v>3</v>
      </c>
      <c r="T68" s="80">
        <v>1</v>
      </c>
      <c r="U68" s="80">
        <f t="shared" si="22"/>
        <v>3</v>
      </c>
      <c r="V68" s="80">
        <f t="shared" si="23"/>
        <v>15</v>
      </c>
      <c r="W68" s="34">
        <v>24.8</v>
      </c>
      <c r="X68" s="80">
        <f t="shared" si="24"/>
        <v>39.799999999999997</v>
      </c>
      <c r="Y68" s="10">
        <f t="shared" si="25"/>
        <v>22.010050251256281</v>
      </c>
      <c r="Z68" s="16">
        <v>16.5</v>
      </c>
      <c r="AA68" s="17">
        <f t="shared" si="26"/>
        <v>36.871508379888269</v>
      </c>
      <c r="AB68" s="35">
        <f t="shared" si="27"/>
        <v>65.035404784990703</v>
      </c>
      <c r="AC68" s="8">
        <v>100</v>
      </c>
      <c r="AD68" s="18">
        <f t="shared" si="28"/>
        <v>0.65035404784990702</v>
      </c>
      <c r="AE68" s="9" t="s">
        <v>15</v>
      </c>
      <c r="AF68" s="77"/>
    </row>
    <row r="69" spans="1:32" ht="16.5" customHeight="1" x14ac:dyDescent="0.25">
      <c r="A69" s="24">
        <v>59</v>
      </c>
      <c r="B69" s="89" t="s">
        <v>53</v>
      </c>
      <c r="C69" s="75" t="s">
        <v>25</v>
      </c>
      <c r="D69" s="36" t="s">
        <v>131</v>
      </c>
      <c r="E69" s="37" t="s">
        <v>132</v>
      </c>
      <c r="F69" s="39" t="s">
        <v>23</v>
      </c>
      <c r="G69" s="27" t="s">
        <v>41</v>
      </c>
      <c r="H69" s="7">
        <v>33</v>
      </c>
      <c r="I69" s="10">
        <f t="shared" si="29"/>
        <v>12.692307692307692</v>
      </c>
      <c r="J69" s="80">
        <v>0</v>
      </c>
      <c r="K69" s="80">
        <f t="shared" si="17"/>
        <v>0</v>
      </c>
      <c r="L69" s="80">
        <v>1</v>
      </c>
      <c r="M69" s="80">
        <f t="shared" si="18"/>
        <v>3</v>
      </c>
      <c r="N69" s="80">
        <v>1</v>
      </c>
      <c r="O69" s="80">
        <f t="shared" si="19"/>
        <v>3</v>
      </c>
      <c r="P69" s="80">
        <v>6</v>
      </c>
      <c r="Q69" s="80">
        <f t="shared" si="20"/>
        <v>6</v>
      </c>
      <c r="R69" s="80">
        <v>1</v>
      </c>
      <c r="S69" s="80">
        <f t="shared" si="21"/>
        <v>3</v>
      </c>
      <c r="T69" s="80">
        <v>1</v>
      </c>
      <c r="U69" s="80">
        <f t="shared" si="22"/>
        <v>3</v>
      </c>
      <c r="V69" s="80">
        <f t="shared" si="23"/>
        <v>18</v>
      </c>
      <c r="W69" s="34">
        <v>26</v>
      </c>
      <c r="X69" s="80">
        <f t="shared" si="24"/>
        <v>44</v>
      </c>
      <c r="Y69" s="10">
        <f t="shared" si="25"/>
        <v>19.90909090909091</v>
      </c>
      <c r="Z69" s="16">
        <v>14.5</v>
      </c>
      <c r="AA69" s="17">
        <f t="shared" si="26"/>
        <v>32.402234636871512</v>
      </c>
      <c r="AB69" s="35">
        <f t="shared" si="27"/>
        <v>65.003633238270112</v>
      </c>
      <c r="AC69" s="8">
        <v>104</v>
      </c>
      <c r="AD69" s="18">
        <f t="shared" si="28"/>
        <v>0.65003633238270109</v>
      </c>
      <c r="AE69" s="9" t="s">
        <v>15</v>
      </c>
      <c r="AF69" s="23"/>
    </row>
    <row r="70" spans="1:32" ht="16.5" customHeight="1" x14ac:dyDescent="0.25">
      <c r="A70" s="24">
        <v>60</v>
      </c>
      <c r="B70" s="89" t="s">
        <v>74</v>
      </c>
      <c r="C70" s="86" t="s">
        <v>25</v>
      </c>
      <c r="D70" s="51" t="s">
        <v>131</v>
      </c>
      <c r="E70" s="6" t="s">
        <v>132</v>
      </c>
      <c r="F70" s="39" t="s">
        <v>24</v>
      </c>
      <c r="G70" s="27" t="s">
        <v>42</v>
      </c>
      <c r="H70" s="7">
        <v>4</v>
      </c>
      <c r="I70" s="10">
        <f t="shared" si="29"/>
        <v>1.5384615384615385</v>
      </c>
      <c r="J70" s="80">
        <v>0</v>
      </c>
      <c r="K70" s="80">
        <f t="shared" si="17"/>
        <v>0</v>
      </c>
      <c r="L70" s="80">
        <v>1</v>
      </c>
      <c r="M70" s="80">
        <f t="shared" si="18"/>
        <v>3</v>
      </c>
      <c r="N70" s="80">
        <v>0</v>
      </c>
      <c r="O70" s="80">
        <f t="shared" si="19"/>
        <v>0</v>
      </c>
      <c r="P70" s="80">
        <v>0</v>
      </c>
      <c r="Q70" s="80">
        <f t="shared" si="20"/>
        <v>0</v>
      </c>
      <c r="R70" s="80">
        <v>0</v>
      </c>
      <c r="S70" s="80">
        <f t="shared" si="21"/>
        <v>0</v>
      </c>
      <c r="T70" s="80">
        <v>1</v>
      </c>
      <c r="U70" s="80">
        <f t="shared" si="22"/>
        <v>3</v>
      </c>
      <c r="V70" s="80">
        <f t="shared" si="23"/>
        <v>6</v>
      </c>
      <c r="W70" s="34">
        <v>22.28</v>
      </c>
      <c r="X70" s="80">
        <f t="shared" si="24"/>
        <v>28.28</v>
      </c>
      <c r="Y70" s="10">
        <f t="shared" si="25"/>
        <v>30.975954738330973</v>
      </c>
      <c r="Z70" s="16">
        <v>14</v>
      </c>
      <c r="AA70" s="17">
        <f t="shared" si="26"/>
        <v>31.284916201117319</v>
      </c>
      <c r="AB70" s="35">
        <f t="shared" si="27"/>
        <v>63.799332477909836</v>
      </c>
      <c r="AC70" s="8">
        <v>100</v>
      </c>
      <c r="AD70" s="18">
        <f t="shared" si="28"/>
        <v>0.63799332477909831</v>
      </c>
      <c r="AE70" s="9" t="s">
        <v>15</v>
      </c>
      <c r="AF70" s="23"/>
    </row>
    <row r="71" spans="1:32" ht="16.5" customHeight="1" x14ac:dyDescent="0.25">
      <c r="A71" s="24">
        <v>61</v>
      </c>
      <c r="B71" s="89" t="s">
        <v>136</v>
      </c>
      <c r="C71" s="75" t="s">
        <v>25</v>
      </c>
      <c r="D71" s="36" t="s">
        <v>131</v>
      </c>
      <c r="E71" s="37" t="s">
        <v>132</v>
      </c>
      <c r="F71" s="39" t="s">
        <v>23</v>
      </c>
      <c r="G71" s="27" t="s">
        <v>37</v>
      </c>
      <c r="H71" s="7">
        <v>19</v>
      </c>
      <c r="I71" s="10">
        <f t="shared" si="29"/>
        <v>7.3076923076923075</v>
      </c>
      <c r="J71" s="80">
        <v>0</v>
      </c>
      <c r="K71" s="80">
        <f t="shared" si="17"/>
        <v>0</v>
      </c>
      <c r="L71" s="80">
        <v>1</v>
      </c>
      <c r="M71" s="80">
        <f t="shared" si="18"/>
        <v>3</v>
      </c>
      <c r="N71" s="80">
        <v>1</v>
      </c>
      <c r="O71" s="80">
        <f t="shared" si="19"/>
        <v>3</v>
      </c>
      <c r="P71" s="80">
        <v>3</v>
      </c>
      <c r="Q71" s="80">
        <f t="shared" si="20"/>
        <v>3</v>
      </c>
      <c r="R71" s="80">
        <v>1</v>
      </c>
      <c r="S71" s="80">
        <f t="shared" si="21"/>
        <v>3</v>
      </c>
      <c r="T71" s="80">
        <v>1</v>
      </c>
      <c r="U71" s="80">
        <f t="shared" si="22"/>
        <v>3</v>
      </c>
      <c r="V71" s="80">
        <f t="shared" si="23"/>
        <v>15</v>
      </c>
      <c r="W71" s="34">
        <v>29</v>
      </c>
      <c r="X71" s="80">
        <f t="shared" si="24"/>
        <v>44</v>
      </c>
      <c r="Y71" s="10">
        <f t="shared" si="25"/>
        <v>19.90909090909091</v>
      </c>
      <c r="Z71" s="16">
        <v>16</v>
      </c>
      <c r="AA71" s="17">
        <f t="shared" si="26"/>
        <v>35.754189944134083</v>
      </c>
      <c r="AB71" s="35">
        <f t="shared" si="27"/>
        <v>62.970973160917296</v>
      </c>
      <c r="AC71" s="8">
        <v>100</v>
      </c>
      <c r="AD71" s="18">
        <f t="shared" si="28"/>
        <v>0.62970973160917298</v>
      </c>
      <c r="AE71" s="9" t="s">
        <v>15</v>
      </c>
      <c r="AF71" s="77"/>
    </row>
    <row r="72" spans="1:32" ht="16.5" customHeight="1" x14ac:dyDescent="0.25">
      <c r="A72" s="24">
        <v>62</v>
      </c>
      <c r="B72" s="89" t="s">
        <v>75</v>
      </c>
      <c r="C72" s="85" t="s">
        <v>25</v>
      </c>
      <c r="D72" s="7" t="s">
        <v>131</v>
      </c>
      <c r="E72" s="6" t="s">
        <v>132</v>
      </c>
      <c r="F72" s="39" t="s">
        <v>24</v>
      </c>
      <c r="G72" s="27" t="s">
        <v>42</v>
      </c>
      <c r="H72" s="7">
        <v>14</v>
      </c>
      <c r="I72" s="10">
        <f t="shared" si="29"/>
        <v>5.384615384615385</v>
      </c>
      <c r="J72" s="80">
        <v>1</v>
      </c>
      <c r="K72" s="80">
        <f t="shared" si="17"/>
        <v>3</v>
      </c>
      <c r="L72" s="80">
        <v>1</v>
      </c>
      <c r="M72" s="80">
        <f t="shared" si="18"/>
        <v>3</v>
      </c>
      <c r="N72" s="80">
        <v>1</v>
      </c>
      <c r="O72" s="80">
        <f t="shared" si="19"/>
        <v>3</v>
      </c>
      <c r="P72" s="80">
        <v>1</v>
      </c>
      <c r="Q72" s="80">
        <f t="shared" si="20"/>
        <v>1</v>
      </c>
      <c r="R72" s="80">
        <v>1</v>
      </c>
      <c r="S72" s="80">
        <f t="shared" si="21"/>
        <v>3</v>
      </c>
      <c r="T72" s="80">
        <v>1</v>
      </c>
      <c r="U72" s="80">
        <f t="shared" si="22"/>
        <v>3</v>
      </c>
      <c r="V72" s="80">
        <f t="shared" si="23"/>
        <v>16</v>
      </c>
      <c r="W72" s="34">
        <v>26.53</v>
      </c>
      <c r="X72" s="80">
        <f t="shared" si="24"/>
        <v>42.53</v>
      </c>
      <c r="Y72" s="10">
        <f t="shared" si="25"/>
        <v>20.597225487890899</v>
      </c>
      <c r="Z72" s="16">
        <v>13</v>
      </c>
      <c r="AA72" s="17">
        <f t="shared" si="26"/>
        <v>29.050279329608941</v>
      </c>
      <c r="AB72" s="35">
        <f t="shared" si="27"/>
        <v>55.032120202115223</v>
      </c>
      <c r="AC72" s="8">
        <v>100</v>
      </c>
      <c r="AD72" s="18">
        <f t="shared" si="28"/>
        <v>0.5503212020211522</v>
      </c>
      <c r="AE72" s="9" t="s">
        <v>15</v>
      </c>
      <c r="AF72" s="23"/>
    </row>
    <row r="73" spans="1:32" ht="16.5" customHeight="1" x14ac:dyDescent="0.25">
      <c r="A73" s="24">
        <v>63</v>
      </c>
      <c r="B73" s="89" t="s">
        <v>149</v>
      </c>
      <c r="C73" s="85" t="s">
        <v>25</v>
      </c>
      <c r="D73" s="7" t="s">
        <v>131</v>
      </c>
      <c r="E73" s="6" t="s">
        <v>132</v>
      </c>
      <c r="F73" s="39" t="s">
        <v>23</v>
      </c>
      <c r="G73" s="27" t="s">
        <v>31</v>
      </c>
      <c r="H73" s="7">
        <v>12</v>
      </c>
      <c r="I73" s="10">
        <f t="shared" ref="I73:I80" si="30">20*H73/38</f>
        <v>6.3157894736842106</v>
      </c>
      <c r="J73" s="25">
        <v>0</v>
      </c>
      <c r="K73" s="25">
        <f t="shared" si="17"/>
        <v>0</v>
      </c>
      <c r="L73" s="25">
        <v>1</v>
      </c>
      <c r="M73" s="25">
        <f t="shared" si="18"/>
        <v>3</v>
      </c>
      <c r="N73" s="25">
        <v>1</v>
      </c>
      <c r="O73" s="25">
        <f t="shared" si="19"/>
        <v>3</v>
      </c>
      <c r="P73" s="25">
        <v>9</v>
      </c>
      <c r="Q73" s="25">
        <f t="shared" si="20"/>
        <v>9</v>
      </c>
      <c r="R73" s="25">
        <v>1</v>
      </c>
      <c r="S73" s="25">
        <f t="shared" si="21"/>
        <v>3</v>
      </c>
      <c r="T73" s="25">
        <v>1</v>
      </c>
      <c r="U73" s="25">
        <f t="shared" si="22"/>
        <v>3</v>
      </c>
      <c r="V73" s="25">
        <f t="shared" si="23"/>
        <v>21</v>
      </c>
      <c r="W73" s="34">
        <v>41</v>
      </c>
      <c r="X73" s="25">
        <f t="shared" si="24"/>
        <v>62</v>
      </c>
      <c r="Y73" s="10">
        <f t="shared" si="25"/>
        <v>14.129032258064516</v>
      </c>
      <c r="Z73" s="16">
        <v>12</v>
      </c>
      <c r="AA73" s="17">
        <f t="shared" si="26"/>
        <v>26.815642458100562</v>
      </c>
      <c r="AB73" s="35">
        <f t="shared" si="27"/>
        <v>47.260464189849294</v>
      </c>
      <c r="AC73" s="8">
        <v>100</v>
      </c>
      <c r="AD73" s="18">
        <f t="shared" si="28"/>
        <v>0.47260464189849294</v>
      </c>
      <c r="AE73" s="9" t="s">
        <v>15</v>
      </c>
      <c r="AF73" s="23"/>
    </row>
    <row r="74" spans="1:32" ht="16.5" customHeight="1" x14ac:dyDescent="0.25">
      <c r="A74" s="24">
        <v>64</v>
      </c>
      <c r="B74" s="89" t="s">
        <v>142</v>
      </c>
      <c r="C74" s="85" t="s">
        <v>25</v>
      </c>
      <c r="D74" s="7" t="s">
        <v>131</v>
      </c>
      <c r="E74" s="6" t="s">
        <v>132</v>
      </c>
      <c r="F74" s="39" t="s">
        <v>23</v>
      </c>
      <c r="G74" s="27" t="s">
        <v>31</v>
      </c>
      <c r="H74" s="7">
        <v>8</v>
      </c>
      <c r="I74" s="10">
        <f t="shared" si="30"/>
        <v>4.2105263157894735</v>
      </c>
      <c r="J74" s="25">
        <v>0</v>
      </c>
      <c r="K74" s="25">
        <f t="shared" si="17"/>
        <v>0</v>
      </c>
      <c r="L74" s="25">
        <v>1</v>
      </c>
      <c r="M74" s="25">
        <f t="shared" si="18"/>
        <v>3</v>
      </c>
      <c r="N74" s="25">
        <v>1</v>
      </c>
      <c r="O74" s="25">
        <f t="shared" si="19"/>
        <v>3</v>
      </c>
      <c r="P74" s="25">
        <v>6</v>
      </c>
      <c r="Q74" s="25">
        <f t="shared" si="20"/>
        <v>6</v>
      </c>
      <c r="R74" s="25">
        <v>1</v>
      </c>
      <c r="S74" s="25">
        <f t="shared" si="21"/>
        <v>3</v>
      </c>
      <c r="T74" s="25">
        <v>1</v>
      </c>
      <c r="U74" s="25">
        <f t="shared" si="22"/>
        <v>3</v>
      </c>
      <c r="V74" s="25">
        <f t="shared" si="23"/>
        <v>18</v>
      </c>
      <c r="W74" s="34">
        <v>28.9</v>
      </c>
      <c r="X74" s="25">
        <f t="shared" si="24"/>
        <v>46.9</v>
      </c>
      <c r="Y74" s="10">
        <f t="shared" si="25"/>
        <v>18.678038379530918</v>
      </c>
      <c r="Z74" s="16">
        <v>10.8</v>
      </c>
      <c r="AA74" s="17">
        <f t="shared" si="26"/>
        <v>24.134078212290504</v>
      </c>
      <c r="AB74" s="35">
        <f t="shared" si="27"/>
        <v>47.022642907610894</v>
      </c>
      <c r="AC74" s="8">
        <v>100</v>
      </c>
      <c r="AD74" s="18">
        <f t="shared" si="28"/>
        <v>0.47022642907610895</v>
      </c>
      <c r="AE74" s="9" t="s">
        <v>15</v>
      </c>
      <c r="AF74" s="23"/>
    </row>
    <row r="75" spans="1:32" ht="16.5" customHeight="1" x14ac:dyDescent="0.25">
      <c r="A75" s="24">
        <v>65</v>
      </c>
      <c r="B75" s="89" t="s">
        <v>148</v>
      </c>
      <c r="C75" s="85" t="s">
        <v>25</v>
      </c>
      <c r="D75" s="60" t="s">
        <v>131</v>
      </c>
      <c r="E75" s="6" t="s">
        <v>132</v>
      </c>
      <c r="F75" s="39" t="s">
        <v>23</v>
      </c>
      <c r="G75" s="27" t="s">
        <v>37</v>
      </c>
      <c r="H75" s="7">
        <v>13</v>
      </c>
      <c r="I75" s="10">
        <f t="shared" si="30"/>
        <v>6.8421052631578947</v>
      </c>
      <c r="J75" s="25">
        <v>0</v>
      </c>
      <c r="K75" s="25">
        <f t="shared" si="17"/>
        <v>0</v>
      </c>
      <c r="L75" s="25">
        <v>1</v>
      </c>
      <c r="M75" s="25">
        <f t="shared" si="18"/>
        <v>3</v>
      </c>
      <c r="N75" s="25">
        <v>1</v>
      </c>
      <c r="O75" s="25">
        <f t="shared" si="19"/>
        <v>3</v>
      </c>
      <c r="P75" s="25">
        <v>6</v>
      </c>
      <c r="Q75" s="25">
        <f t="shared" si="20"/>
        <v>6</v>
      </c>
      <c r="R75" s="25">
        <v>1</v>
      </c>
      <c r="S75" s="25">
        <f t="shared" si="21"/>
        <v>3</v>
      </c>
      <c r="T75" s="25">
        <v>1</v>
      </c>
      <c r="U75" s="25">
        <f t="shared" si="22"/>
        <v>3</v>
      </c>
      <c r="V75" s="25">
        <f t="shared" si="23"/>
        <v>18</v>
      </c>
      <c r="W75" s="34">
        <v>32.1</v>
      </c>
      <c r="X75" s="25">
        <f t="shared" si="24"/>
        <v>50.1</v>
      </c>
      <c r="Y75" s="10">
        <f t="shared" si="25"/>
        <v>17.485029940119759</v>
      </c>
      <c r="Z75" s="16">
        <v>10</v>
      </c>
      <c r="AA75" s="17">
        <f t="shared" si="26"/>
        <v>22.346368715083802</v>
      </c>
      <c r="AB75" s="35">
        <f t="shared" si="27"/>
        <v>46.673503918361455</v>
      </c>
      <c r="AC75" s="8">
        <v>100</v>
      </c>
      <c r="AD75" s="18">
        <f t="shared" si="28"/>
        <v>0.46673503918361453</v>
      </c>
      <c r="AE75" s="9" t="s">
        <v>15</v>
      </c>
      <c r="AF75" s="23"/>
    </row>
    <row r="76" spans="1:32" ht="16.5" customHeight="1" x14ac:dyDescent="0.25">
      <c r="A76" s="24">
        <v>66</v>
      </c>
      <c r="B76" s="89" t="s">
        <v>145</v>
      </c>
      <c r="C76" s="85" t="s">
        <v>25</v>
      </c>
      <c r="D76" s="51" t="s">
        <v>131</v>
      </c>
      <c r="E76" s="6" t="s">
        <v>132</v>
      </c>
      <c r="F76" s="39" t="s">
        <v>23</v>
      </c>
      <c r="G76" s="27" t="s">
        <v>90</v>
      </c>
      <c r="H76" s="7">
        <v>9</v>
      </c>
      <c r="I76" s="10">
        <f t="shared" si="30"/>
        <v>4.7368421052631575</v>
      </c>
      <c r="J76" s="25">
        <v>0</v>
      </c>
      <c r="K76" s="25">
        <f t="shared" si="17"/>
        <v>0</v>
      </c>
      <c r="L76" s="25">
        <v>1</v>
      </c>
      <c r="M76" s="25">
        <f t="shared" si="18"/>
        <v>3</v>
      </c>
      <c r="N76" s="25">
        <v>1</v>
      </c>
      <c r="O76" s="25">
        <f t="shared" si="19"/>
        <v>3</v>
      </c>
      <c r="P76" s="25">
        <v>9</v>
      </c>
      <c r="Q76" s="25">
        <f t="shared" si="20"/>
        <v>9</v>
      </c>
      <c r="R76" s="25">
        <v>1</v>
      </c>
      <c r="S76" s="25">
        <f t="shared" si="21"/>
        <v>3</v>
      </c>
      <c r="T76" s="25">
        <v>1</v>
      </c>
      <c r="U76" s="25">
        <f t="shared" si="22"/>
        <v>3</v>
      </c>
      <c r="V76" s="25">
        <f t="shared" si="23"/>
        <v>21</v>
      </c>
      <c r="W76" s="34">
        <v>28</v>
      </c>
      <c r="X76" s="25">
        <f t="shared" si="24"/>
        <v>49</v>
      </c>
      <c r="Y76" s="10">
        <f t="shared" si="25"/>
        <v>17.877551020408163</v>
      </c>
      <c r="Z76" s="16">
        <v>10.5</v>
      </c>
      <c r="AA76" s="17">
        <f t="shared" si="26"/>
        <v>23.463687150837991</v>
      </c>
      <c r="AB76" s="35">
        <f t="shared" si="27"/>
        <v>46.078080276509311</v>
      </c>
      <c r="AC76" s="8">
        <v>100</v>
      </c>
      <c r="AD76" s="18">
        <f t="shared" si="28"/>
        <v>0.46078080276509309</v>
      </c>
      <c r="AE76" s="9" t="s">
        <v>15</v>
      </c>
      <c r="AF76" s="23"/>
    </row>
    <row r="77" spans="1:32" ht="16.5" customHeight="1" x14ac:dyDescent="0.25">
      <c r="A77" s="24">
        <v>67</v>
      </c>
      <c r="B77" s="89" t="s">
        <v>143</v>
      </c>
      <c r="C77" s="85" t="s">
        <v>25</v>
      </c>
      <c r="D77" s="51" t="s">
        <v>131</v>
      </c>
      <c r="E77" s="6" t="s">
        <v>132</v>
      </c>
      <c r="F77" s="39" t="s">
        <v>24</v>
      </c>
      <c r="G77" s="27" t="s">
        <v>42</v>
      </c>
      <c r="H77" s="7">
        <v>9</v>
      </c>
      <c r="I77" s="10">
        <f t="shared" si="30"/>
        <v>4.7368421052631575</v>
      </c>
      <c r="J77" s="25">
        <v>0</v>
      </c>
      <c r="K77" s="25">
        <f t="shared" si="17"/>
        <v>0</v>
      </c>
      <c r="L77" s="25">
        <v>1</v>
      </c>
      <c r="M77" s="25">
        <f t="shared" si="18"/>
        <v>3</v>
      </c>
      <c r="N77" s="25">
        <v>1</v>
      </c>
      <c r="O77" s="25">
        <f t="shared" si="19"/>
        <v>3</v>
      </c>
      <c r="P77" s="25">
        <v>9</v>
      </c>
      <c r="Q77" s="25">
        <f t="shared" si="20"/>
        <v>9</v>
      </c>
      <c r="R77" s="25">
        <v>1</v>
      </c>
      <c r="S77" s="25">
        <f t="shared" si="21"/>
        <v>3</v>
      </c>
      <c r="T77" s="25">
        <v>1</v>
      </c>
      <c r="U77" s="25">
        <f t="shared" si="22"/>
        <v>3</v>
      </c>
      <c r="V77" s="25">
        <f t="shared" si="23"/>
        <v>21</v>
      </c>
      <c r="W77" s="34">
        <v>32.1</v>
      </c>
      <c r="X77" s="25">
        <f t="shared" si="24"/>
        <v>53.1</v>
      </c>
      <c r="Y77" s="10">
        <f t="shared" si="25"/>
        <v>16.497175141242938</v>
      </c>
      <c r="Z77" s="16">
        <v>11</v>
      </c>
      <c r="AA77" s="17">
        <f t="shared" si="26"/>
        <v>24.58100558659218</v>
      </c>
      <c r="AB77" s="35">
        <f t="shared" si="27"/>
        <v>45.815022833098276</v>
      </c>
      <c r="AC77" s="8">
        <v>100</v>
      </c>
      <c r="AD77" s="18">
        <f t="shared" si="28"/>
        <v>0.45815022833098273</v>
      </c>
      <c r="AE77" s="9" t="s">
        <v>15</v>
      </c>
      <c r="AF77" s="23"/>
    </row>
    <row r="78" spans="1:32" ht="16.5" customHeight="1" x14ac:dyDescent="0.25">
      <c r="A78" s="24">
        <v>68</v>
      </c>
      <c r="B78" s="89" t="s">
        <v>147</v>
      </c>
      <c r="C78" s="85" t="s">
        <v>25</v>
      </c>
      <c r="D78" s="51" t="s">
        <v>131</v>
      </c>
      <c r="E78" s="6" t="s">
        <v>132</v>
      </c>
      <c r="F78" s="39" t="s">
        <v>23</v>
      </c>
      <c r="G78" s="27" t="s">
        <v>90</v>
      </c>
      <c r="H78" s="7">
        <v>8</v>
      </c>
      <c r="I78" s="10">
        <f t="shared" si="30"/>
        <v>4.2105263157894735</v>
      </c>
      <c r="J78" s="25">
        <v>0</v>
      </c>
      <c r="K78" s="25">
        <f t="shared" si="17"/>
        <v>0</v>
      </c>
      <c r="L78" s="25">
        <v>1</v>
      </c>
      <c r="M78" s="25">
        <f t="shared" si="18"/>
        <v>3</v>
      </c>
      <c r="N78" s="25">
        <v>1</v>
      </c>
      <c r="O78" s="25">
        <f t="shared" si="19"/>
        <v>3</v>
      </c>
      <c r="P78" s="25">
        <v>9</v>
      </c>
      <c r="Q78" s="25">
        <f t="shared" si="20"/>
        <v>9</v>
      </c>
      <c r="R78" s="25">
        <v>1</v>
      </c>
      <c r="S78" s="25">
        <f t="shared" si="21"/>
        <v>3</v>
      </c>
      <c r="T78" s="25">
        <v>1</v>
      </c>
      <c r="U78" s="25">
        <f t="shared" si="22"/>
        <v>3</v>
      </c>
      <c r="V78" s="25">
        <f t="shared" si="23"/>
        <v>21</v>
      </c>
      <c r="W78" s="34">
        <v>29.8</v>
      </c>
      <c r="X78" s="25">
        <f t="shared" si="24"/>
        <v>50.8</v>
      </c>
      <c r="Y78" s="10">
        <f t="shared" si="25"/>
        <v>17.244094488188978</v>
      </c>
      <c r="Z78" s="16">
        <v>10</v>
      </c>
      <c r="AA78" s="17">
        <f t="shared" si="26"/>
        <v>22.346368715083802</v>
      </c>
      <c r="AB78" s="35">
        <f t="shared" si="27"/>
        <v>43.800989519062249</v>
      </c>
      <c r="AC78" s="8">
        <v>100</v>
      </c>
      <c r="AD78" s="18">
        <f t="shared" si="28"/>
        <v>0.4380098951906225</v>
      </c>
      <c r="AE78" s="9" t="s">
        <v>15</v>
      </c>
      <c r="AF78" s="23"/>
    </row>
    <row r="79" spans="1:32" ht="16.5" customHeight="1" x14ac:dyDescent="0.25">
      <c r="A79" s="24">
        <v>69</v>
      </c>
      <c r="B79" s="89" t="s">
        <v>146</v>
      </c>
      <c r="C79" s="85" t="s">
        <v>25</v>
      </c>
      <c r="D79" s="7" t="s">
        <v>131</v>
      </c>
      <c r="E79" s="6" t="s">
        <v>132</v>
      </c>
      <c r="F79" s="39" t="s">
        <v>23</v>
      </c>
      <c r="G79" s="27" t="s">
        <v>90</v>
      </c>
      <c r="H79" s="7">
        <v>9</v>
      </c>
      <c r="I79" s="10">
        <f t="shared" si="30"/>
        <v>4.7368421052631575</v>
      </c>
      <c r="J79" s="25">
        <v>0</v>
      </c>
      <c r="K79" s="25">
        <f t="shared" si="17"/>
        <v>0</v>
      </c>
      <c r="L79" s="25">
        <v>1</v>
      </c>
      <c r="M79" s="25">
        <f t="shared" si="18"/>
        <v>3</v>
      </c>
      <c r="N79" s="25">
        <v>1</v>
      </c>
      <c r="O79" s="25">
        <f t="shared" si="19"/>
        <v>3</v>
      </c>
      <c r="P79" s="25">
        <v>6</v>
      </c>
      <c r="Q79" s="25">
        <f t="shared" si="20"/>
        <v>6</v>
      </c>
      <c r="R79" s="25">
        <v>1</v>
      </c>
      <c r="S79" s="25">
        <f t="shared" si="21"/>
        <v>3</v>
      </c>
      <c r="T79" s="25">
        <v>1</v>
      </c>
      <c r="U79" s="25">
        <f t="shared" si="22"/>
        <v>3</v>
      </c>
      <c r="V79" s="25">
        <f t="shared" si="23"/>
        <v>18</v>
      </c>
      <c r="W79" s="34">
        <v>36</v>
      </c>
      <c r="X79" s="25">
        <f t="shared" si="24"/>
        <v>54</v>
      </c>
      <c r="Y79" s="10">
        <f t="shared" si="25"/>
        <v>16.222222222222221</v>
      </c>
      <c r="Z79" s="16">
        <v>9.9</v>
      </c>
      <c r="AA79" s="17">
        <f t="shared" si="26"/>
        <v>22.122905027932962</v>
      </c>
      <c r="AB79" s="35">
        <f t="shared" si="27"/>
        <v>43.081969355418344</v>
      </c>
      <c r="AC79" s="8">
        <v>100</v>
      </c>
      <c r="AD79" s="18">
        <f t="shared" si="28"/>
        <v>0.43081969355418342</v>
      </c>
      <c r="AE79" s="9" t="s">
        <v>15</v>
      </c>
      <c r="AF79" s="23"/>
    </row>
    <row r="80" spans="1:32" ht="16.5" customHeight="1" x14ac:dyDescent="0.25">
      <c r="A80" s="24">
        <v>70</v>
      </c>
      <c r="B80" s="89" t="s">
        <v>144</v>
      </c>
      <c r="C80" s="85" t="s">
        <v>25</v>
      </c>
      <c r="D80" s="7" t="s">
        <v>131</v>
      </c>
      <c r="E80" s="7" t="s">
        <v>132</v>
      </c>
      <c r="F80" s="39" t="s">
        <v>24</v>
      </c>
      <c r="G80" s="27" t="s">
        <v>42</v>
      </c>
      <c r="H80" s="7">
        <v>12</v>
      </c>
      <c r="I80" s="10">
        <f t="shared" si="30"/>
        <v>6.3157894736842106</v>
      </c>
      <c r="J80" s="25">
        <v>0</v>
      </c>
      <c r="K80" s="25">
        <f t="shared" si="17"/>
        <v>0</v>
      </c>
      <c r="L80" s="25">
        <v>1</v>
      </c>
      <c r="M80" s="25">
        <f t="shared" si="18"/>
        <v>3</v>
      </c>
      <c r="N80" s="25">
        <v>1</v>
      </c>
      <c r="O80" s="25">
        <f t="shared" si="19"/>
        <v>3</v>
      </c>
      <c r="P80" s="25">
        <v>6</v>
      </c>
      <c r="Q80" s="25">
        <f t="shared" si="20"/>
        <v>6</v>
      </c>
      <c r="R80" s="25">
        <v>1</v>
      </c>
      <c r="S80" s="25">
        <f t="shared" si="21"/>
        <v>3</v>
      </c>
      <c r="T80" s="25">
        <v>1</v>
      </c>
      <c r="U80" s="25">
        <f t="shared" si="22"/>
        <v>3</v>
      </c>
      <c r="V80" s="25">
        <f t="shared" si="23"/>
        <v>18</v>
      </c>
      <c r="W80" s="34">
        <v>39</v>
      </c>
      <c r="X80" s="25">
        <f t="shared" si="24"/>
        <v>57</v>
      </c>
      <c r="Y80" s="10">
        <f t="shared" si="25"/>
        <v>15.368421052631579</v>
      </c>
      <c r="Z80" s="16">
        <v>9.5</v>
      </c>
      <c r="AA80" s="17">
        <f t="shared" si="26"/>
        <v>21.229050279329609</v>
      </c>
      <c r="AB80" s="35">
        <f t="shared" si="27"/>
        <v>42.9132608056454</v>
      </c>
      <c r="AC80" s="8">
        <v>100</v>
      </c>
      <c r="AD80" s="18">
        <f t="shared" si="28"/>
        <v>0.42913260805645398</v>
      </c>
      <c r="AE80" s="9" t="s">
        <v>15</v>
      </c>
      <c r="AF80" s="23"/>
    </row>
    <row r="81" spans="1:32" ht="16.5" customHeight="1" x14ac:dyDescent="0.25">
      <c r="A81" s="67"/>
      <c r="B81" s="95"/>
      <c r="C81" s="96"/>
      <c r="D81" s="93"/>
      <c r="E81" s="52"/>
      <c r="F81" s="52"/>
      <c r="G81" s="53"/>
      <c r="H81" s="64"/>
      <c r="I81" s="70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72"/>
      <c r="X81" s="97"/>
      <c r="Y81" s="70"/>
      <c r="Z81" s="73"/>
      <c r="AA81" s="74"/>
      <c r="AB81" s="54"/>
      <c r="AC81" s="55"/>
      <c r="AD81" s="56"/>
      <c r="AE81" s="57"/>
      <c r="AF81" s="77"/>
    </row>
    <row r="82" spans="1:32" x14ac:dyDescent="0.2">
      <c r="B82" s="47"/>
      <c r="D82" s="46"/>
      <c r="E82" s="4" t="s">
        <v>80</v>
      </c>
      <c r="G82" s="63"/>
      <c r="H82" s="4"/>
      <c r="Z82" s="4"/>
    </row>
    <row r="83" spans="1:32" x14ac:dyDescent="0.2">
      <c r="B83" s="13"/>
      <c r="D83" s="46"/>
      <c r="E83" s="4" t="s">
        <v>35</v>
      </c>
      <c r="G83" s="63"/>
      <c r="H83" s="4"/>
      <c r="Z83" s="4"/>
    </row>
    <row r="84" spans="1:32" x14ac:dyDescent="0.2">
      <c r="D84" s="46"/>
      <c r="E84" s="4" t="s">
        <v>34</v>
      </c>
      <c r="G84" s="63"/>
      <c r="H84" s="4"/>
      <c r="Z84" s="4"/>
    </row>
    <row r="85" spans="1:32" x14ac:dyDescent="0.2">
      <c r="D85" s="46"/>
      <c r="E85" s="4" t="s">
        <v>36</v>
      </c>
      <c r="G85" s="63"/>
      <c r="H85" s="4"/>
      <c r="Z85" s="4"/>
    </row>
    <row r="86" spans="1:32" x14ac:dyDescent="0.2">
      <c r="D86" s="46"/>
      <c r="E86" s="4" t="s">
        <v>94</v>
      </c>
      <c r="G86" s="63"/>
      <c r="H86" s="4"/>
      <c r="Z86" s="4"/>
    </row>
    <row r="87" spans="1:32" s="23" customFormat="1" ht="16.5" customHeight="1" x14ac:dyDescent="0.25">
      <c r="A87" s="67"/>
      <c r="B87" s="68"/>
      <c r="C87" s="69"/>
      <c r="D87" s="64"/>
      <c r="E87" s="64"/>
      <c r="F87" s="52"/>
      <c r="G87" s="53"/>
      <c r="H87" s="64"/>
      <c r="I87" s="70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2"/>
      <c r="X87" s="71"/>
      <c r="Y87" s="70"/>
      <c r="Z87" s="73"/>
      <c r="AA87" s="74"/>
      <c r="AB87" s="54"/>
      <c r="AC87" s="55"/>
      <c r="AD87" s="56"/>
      <c r="AE87" s="57"/>
    </row>
    <row r="88" spans="1:32" s="23" customFormat="1" ht="16.5" customHeight="1" x14ac:dyDescent="0.25">
      <c r="A88" s="67"/>
      <c r="B88" s="68"/>
      <c r="C88" s="69"/>
      <c r="D88" s="64"/>
      <c r="E88" s="64"/>
      <c r="F88" s="52"/>
      <c r="G88" s="53"/>
      <c r="H88" s="64"/>
      <c r="I88" s="70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2"/>
      <c r="X88" s="71"/>
      <c r="Y88" s="70"/>
      <c r="Z88" s="73"/>
      <c r="AA88" s="74"/>
      <c r="AB88" s="54"/>
      <c r="AC88" s="55"/>
      <c r="AD88" s="56"/>
      <c r="AE88" s="57"/>
    </row>
    <row r="89" spans="1:32" s="23" customFormat="1" ht="16.5" customHeight="1" x14ac:dyDescent="0.25">
      <c r="A89" s="67"/>
      <c r="B89" s="68"/>
      <c r="C89" s="69"/>
      <c r="D89" s="64"/>
      <c r="E89" s="64"/>
      <c r="F89" s="52"/>
      <c r="G89" s="53"/>
      <c r="H89" s="64"/>
      <c r="I89" s="70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2"/>
      <c r="X89" s="71"/>
      <c r="Y89" s="70"/>
      <c r="Z89" s="73"/>
      <c r="AA89" s="74"/>
      <c r="AB89" s="54"/>
      <c r="AC89" s="55"/>
      <c r="AD89" s="56"/>
      <c r="AE89" s="57"/>
    </row>
    <row r="90" spans="1:32" s="23" customFormat="1" ht="16.5" customHeight="1" x14ac:dyDescent="0.25">
      <c r="A90" s="67"/>
      <c r="B90" s="68"/>
      <c r="C90" s="69"/>
      <c r="D90" s="64"/>
      <c r="E90" s="64"/>
      <c r="F90" s="52"/>
      <c r="G90" s="53"/>
      <c r="H90" s="64"/>
      <c r="I90" s="70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2"/>
      <c r="X90" s="71"/>
      <c r="Y90" s="70"/>
      <c r="Z90" s="73"/>
      <c r="AA90" s="74"/>
      <c r="AB90" s="54"/>
      <c r="AC90" s="55"/>
      <c r="AD90" s="56"/>
      <c r="AE90" s="57"/>
    </row>
    <row r="91" spans="1:32" s="23" customFormat="1" ht="16.5" customHeight="1" x14ac:dyDescent="0.25">
      <c r="A91" s="67"/>
      <c r="B91" s="68"/>
      <c r="C91" s="69"/>
      <c r="D91" s="64"/>
      <c r="E91" s="64"/>
      <c r="F91" s="52"/>
      <c r="G91" s="53"/>
      <c r="H91" s="64"/>
      <c r="I91" s="70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2"/>
      <c r="X91" s="71"/>
      <c r="Y91" s="70"/>
      <c r="Z91" s="73"/>
      <c r="AA91" s="74"/>
      <c r="AB91" s="54"/>
      <c r="AC91" s="55"/>
      <c r="AD91" s="56"/>
      <c r="AE91" s="57"/>
    </row>
    <row r="92" spans="1:32" s="23" customFormat="1" ht="16.5" customHeight="1" x14ac:dyDescent="0.25">
      <c r="A92" s="67"/>
      <c r="B92" s="68"/>
      <c r="C92" s="69"/>
      <c r="D92" s="64"/>
      <c r="E92" s="64"/>
      <c r="F92" s="52"/>
      <c r="G92" s="53"/>
      <c r="H92" s="64"/>
      <c r="I92" s="70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2"/>
      <c r="X92" s="71"/>
      <c r="Y92" s="70"/>
      <c r="Z92" s="73"/>
      <c r="AA92" s="74"/>
      <c r="AB92" s="54"/>
      <c r="AC92" s="55"/>
      <c r="AD92" s="56"/>
      <c r="AE92" s="57"/>
    </row>
  </sheetData>
  <sortState ref="A10:AG79">
    <sortCondition ref="C10:C79"/>
    <sortCondition descending="1" ref="AB10:AB79"/>
  </sortState>
  <mergeCells count="6">
    <mergeCell ref="A7:AE7"/>
    <mergeCell ref="A1:AF1"/>
    <mergeCell ref="A3:AF3"/>
    <mergeCell ref="A4:AF4"/>
    <mergeCell ref="A5:AF5"/>
    <mergeCell ref="A6:AF6"/>
  </mergeCells>
  <pageMargins left="0.70866141732283472" right="0.70866141732283472" top="0.15748031496062992" bottom="0.15748031496062992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tabSelected="1" view="pageLayout" zoomScale="118" zoomScaleNormal="110" zoomScalePageLayoutView="118" workbookViewId="0">
      <selection activeCell="C9" sqref="C9:C48"/>
    </sheetView>
  </sheetViews>
  <sheetFormatPr defaultRowHeight="12.75" x14ac:dyDescent="0.2"/>
  <cols>
    <col min="1" max="1" width="4.83203125" style="4" customWidth="1"/>
    <col min="2" max="2" width="10.5" style="4" customWidth="1"/>
    <col min="3" max="3" width="5.33203125" style="4" hidden="1" customWidth="1"/>
    <col min="4" max="4" width="15.6640625" style="4" customWidth="1"/>
    <col min="5" max="5" width="24.6640625" style="4" customWidth="1"/>
    <col min="6" max="6" width="28.5" style="4" customWidth="1"/>
    <col min="7" max="7" width="7.83203125" style="4" customWidth="1"/>
    <col min="8" max="8" width="8.83203125" style="15" hidden="1" customWidth="1"/>
    <col min="9" max="9" width="13.33203125" style="4" customWidth="1"/>
    <col min="10" max="22" width="5.83203125" style="4" hidden="1" customWidth="1"/>
    <col min="23" max="24" width="14" style="4" hidden="1" customWidth="1"/>
    <col min="25" max="25" width="14.5" style="4" customWidth="1"/>
    <col min="26" max="26" width="13.5" style="15" hidden="1" customWidth="1"/>
    <col min="27" max="27" width="14.5" style="4" customWidth="1"/>
    <col min="28" max="28" width="11.6640625" style="4" customWidth="1"/>
    <col min="29" max="29" width="13" style="4" customWidth="1"/>
    <col min="30" max="30" width="17.1640625" style="4" customWidth="1"/>
    <col min="31" max="31" width="18.83203125" style="4" customWidth="1"/>
    <col min="32" max="32" width="23.33203125" style="4" customWidth="1"/>
    <col min="33" max="16384" width="9.33203125" style="4"/>
  </cols>
  <sheetData>
    <row r="1" spans="1:32" ht="15.75" x14ac:dyDescent="0.2">
      <c r="A1" s="102" t="s">
        <v>95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</row>
    <row r="2" spans="1:32" x14ac:dyDescent="0.2">
      <c r="A2" s="48"/>
      <c r="B2" s="48"/>
      <c r="C2" s="48"/>
      <c r="D2" s="48"/>
      <c r="E2" s="48"/>
      <c r="F2" s="48"/>
      <c r="G2" s="48"/>
      <c r="H2" s="5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58"/>
      <c r="AA2" s="48"/>
      <c r="AB2" s="48"/>
      <c r="AC2" s="48"/>
      <c r="AD2" s="48"/>
      <c r="AE2" s="48"/>
      <c r="AF2" s="48"/>
    </row>
    <row r="3" spans="1:32" x14ac:dyDescent="0.2">
      <c r="A3" s="103" t="s">
        <v>177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2" x14ac:dyDescent="0.2">
      <c r="A4" s="103" t="s">
        <v>91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</row>
    <row r="5" spans="1:32" ht="13.5" x14ac:dyDescent="0.25">
      <c r="A5" s="104" t="s">
        <v>88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</row>
    <row r="6" spans="1:32" x14ac:dyDescent="0.2">
      <c r="A6" s="101" t="s">
        <v>92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</row>
    <row r="7" spans="1:32" ht="12.75" customHeight="1" x14ac:dyDescent="0.2">
      <c r="A7" s="101" t="s">
        <v>93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5"/>
    </row>
    <row r="8" spans="1:32" x14ac:dyDescent="0.2">
      <c r="A8" s="1"/>
      <c r="B8" s="1"/>
      <c r="C8" s="1"/>
      <c r="D8" s="2"/>
      <c r="E8" s="1"/>
      <c r="F8" s="1"/>
      <c r="G8" s="1"/>
      <c r="H8" s="1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4"/>
      <c r="AA8" s="1"/>
      <c r="AB8" s="1"/>
      <c r="AC8" s="1"/>
      <c r="AD8" s="1"/>
      <c r="AE8" s="1"/>
      <c r="AF8" s="1"/>
    </row>
    <row r="9" spans="1:32" ht="88.5" customHeight="1" x14ac:dyDescent="0.2">
      <c r="A9" s="45" t="s">
        <v>0</v>
      </c>
      <c r="B9" s="45" t="s">
        <v>1</v>
      </c>
      <c r="C9" s="40" t="s">
        <v>14</v>
      </c>
      <c r="D9" s="65" t="s">
        <v>2</v>
      </c>
      <c r="E9" s="65" t="s">
        <v>3</v>
      </c>
      <c r="F9" s="40" t="s">
        <v>4</v>
      </c>
      <c r="G9" s="65" t="s">
        <v>5</v>
      </c>
      <c r="H9" s="44" t="s">
        <v>11</v>
      </c>
      <c r="I9" s="40" t="s">
        <v>33</v>
      </c>
      <c r="J9" s="41" t="s">
        <v>18</v>
      </c>
      <c r="K9" s="41" t="s">
        <v>19</v>
      </c>
      <c r="L9" s="41" t="s">
        <v>81</v>
      </c>
      <c r="M9" s="41" t="s">
        <v>19</v>
      </c>
      <c r="N9" s="41" t="s">
        <v>82</v>
      </c>
      <c r="O9" s="41" t="s">
        <v>19</v>
      </c>
      <c r="P9" s="41" t="s">
        <v>20</v>
      </c>
      <c r="Q9" s="41" t="s">
        <v>19</v>
      </c>
      <c r="R9" s="41" t="s">
        <v>21</v>
      </c>
      <c r="S9" s="41" t="s">
        <v>19</v>
      </c>
      <c r="T9" s="41" t="s">
        <v>83</v>
      </c>
      <c r="U9" s="41" t="s">
        <v>19</v>
      </c>
      <c r="V9" s="42" t="s">
        <v>22</v>
      </c>
      <c r="W9" s="43" t="s">
        <v>30</v>
      </c>
      <c r="X9" s="44" t="s">
        <v>29</v>
      </c>
      <c r="Y9" s="44" t="s">
        <v>32</v>
      </c>
      <c r="Z9" s="44" t="s">
        <v>12</v>
      </c>
      <c r="AA9" s="40" t="s">
        <v>10</v>
      </c>
      <c r="AB9" s="40" t="s">
        <v>16</v>
      </c>
      <c r="AC9" s="40" t="s">
        <v>6</v>
      </c>
      <c r="AD9" s="40" t="s">
        <v>7</v>
      </c>
      <c r="AE9" s="45" t="s">
        <v>8</v>
      </c>
    </row>
    <row r="10" spans="1:32" s="23" customFormat="1" ht="16.5" customHeight="1" x14ac:dyDescent="0.25">
      <c r="A10" s="24">
        <v>1</v>
      </c>
      <c r="B10" s="31" t="s">
        <v>116</v>
      </c>
      <c r="C10" s="22" t="s">
        <v>25</v>
      </c>
      <c r="D10" s="51" t="s">
        <v>9</v>
      </c>
      <c r="E10" s="6" t="s">
        <v>13</v>
      </c>
      <c r="F10" s="7" t="s">
        <v>78</v>
      </c>
      <c r="G10" s="66" t="s">
        <v>86</v>
      </c>
      <c r="H10" s="88">
        <v>29</v>
      </c>
      <c r="I10" s="10">
        <f t="shared" ref="I10" si="0">20*H10/59</f>
        <v>9.8305084745762716</v>
      </c>
      <c r="J10" s="25">
        <v>0</v>
      </c>
      <c r="K10" s="25">
        <f>J10*1</f>
        <v>0</v>
      </c>
      <c r="L10" s="25">
        <v>1</v>
      </c>
      <c r="M10" s="25">
        <f t="shared" ref="M10" si="1">L10*3</f>
        <v>3</v>
      </c>
      <c r="N10" s="25">
        <v>1</v>
      </c>
      <c r="O10" s="25">
        <f t="shared" ref="O10" si="2">N10*3</f>
        <v>3</v>
      </c>
      <c r="P10" s="25">
        <v>6</v>
      </c>
      <c r="Q10" s="25">
        <f t="shared" ref="Q10:Q31" si="3">P10*1</f>
        <v>6</v>
      </c>
      <c r="R10" s="25">
        <v>1</v>
      </c>
      <c r="S10" s="25">
        <f t="shared" ref="S10" si="4">R10*3</f>
        <v>3</v>
      </c>
      <c r="T10" s="25">
        <v>1</v>
      </c>
      <c r="U10" s="25">
        <f t="shared" ref="U10" si="5">T10*3</f>
        <v>3</v>
      </c>
      <c r="V10" s="25">
        <f t="shared" ref="V10" si="6">K10+M10+O10+Q10+S10+U10</f>
        <v>18</v>
      </c>
      <c r="W10" s="25">
        <v>42.15</v>
      </c>
      <c r="X10" s="25">
        <f>W10+V10</f>
        <v>60.15</v>
      </c>
      <c r="Y10" s="10">
        <f t="shared" ref="Y10" si="7">40*40.4/X10</f>
        <v>26.866167913549461</v>
      </c>
      <c r="Z10" s="21">
        <v>13</v>
      </c>
      <c r="AA10" s="17">
        <f t="shared" ref="AA10" si="8">40*Z10/17.2</f>
        <v>30.232558139534884</v>
      </c>
      <c r="AB10" s="35">
        <f>AA10+Y10+H10</f>
        <v>86.098726053084349</v>
      </c>
      <c r="AC10" s="8">
        <v>100</v>
      </c>
      <c r="AD10" s="18">
        <f t="shared" ref="AD10" si="9">AB10%</f>
        <v>0.86098726053084351</v>
      </c>
      <c r="AE10" s="94" t="s">
        <v>26</v>
      </c>
    </row>
    <row r="11" spans="1:32" ht="16.5" customHeight="1" x14ac:dyDescent="0.2">
      <c r="A11" s="24">
        <v>2</v>
      </c>
      <c r="B11" s="31" t="s">
        <v>120</v>
      </c>
      <c r="C11" s="22" t="s">
        <v>25</v>
      </c>
      <c r="D11" s="51" t="s">
        <v>9</v>
      </c>
      <c r="E11" s="6" t="s">
        <v>13</v>
      </c>
      <c r="F11" s="6" t="s">
        <v>78</v>
      </c>
      <c r="G11" s="28" t="s">
        <v>85</v>
      </c>
      <c r="H11" s="88">
        <v>17</v>
      </c>
      <c r="I11" s="10">
        <f t="shared" ref="I11:I30" si="10">20*H11/59</f>
        <v>5.7627118644067794</v>
      </c>
      <c r="J11" s="25">
        <v>0</v>
      </c>
      <c r="K11" s="25">
        <f>J11*1</f>
        <v>0</v>
      </c>
      <c r="L11" s="25">
        <v>1</v>
      </c>
      <c r="M11" s="25">
        <f t="shared" ref="M11:M30" si="11">L11*3</f>
        <v>3</v>
      </c>
      <c r="N11" s="25">
        <v>1</v>
      </c>
      <c r="O11" s="25">
        <f t="shared" ref="O11:O30" si="12">N11*3</f>
        <v>3</v>
      </c>
      <c r="P11" s="25">
        <v>6</v>
      </c>
      <c r="Q11" s="25">
        <f t="shared" ref="Q11:Q30" si="13">P11*1</f>
        <v>6</v>
      </c>
      <c r="R11" s="25">
        <v>1</v>
      </c>
      <c r="S11" s="25">
        <f t="shared" ref="S11:S30" si="14">R11*3</f>
        <v>3</v>
      </c>
      <c r="T11" s="25">
        <v>1</v>
      </c>
      <c r="U11" s="25">
        <f t="shared" ref="U11:U30" si="15">T11*3</f>
        <v>3</v>
      </c>
      <c r="V11" s="25">
        <f t="shared" ref="V11:V30" si="16">K11+M11+O11+Q11+S11+U11</f>
        <v>18</v>
      </c>
      <c r="W11" s="34">
        <v>53.4</v>
      </c>
      <c r="X11" s="25">
        <v>40.4</v>
      </c>
      <c r="Y11" s="10">
        <f t="shared" ref="Y11:Y30" si="17">40*40.4/X11</f>
        <v>40</v>
      </c>
      <c r="Z11" s="16">
        <v>12.5</v>
      </c>
      <c r="AA11" s="17">
        <f t="shared" ref="AA11:AA30" si="18">40*Z11/17.2</f>
        <v>29.069767441860467</v>
      </c>
      <c r="AB11" s="35">
        <f>AA11+Y11+H11</f>
        <v>86.069767441860463</v>
      </c>
      <c r="AC11" s="8">
        <v>100</v>
      </c>
      <c r="AD11" s="18">
        <f t="shared" ref="AD11:AD30" si="19">AB11%</f>
        <v>0.86069767441860467</v>
      </c>
      <c r="AE11" s="94" t="s">
        <v>26</v>
      </c>
    </row>
    <row r="12" spans="1:32" ht="16.5" customHeight="1" x14ac:dyDescent="0.2">
      <c r="A12" s="24">
        <v>3</v>
      </c>
      <c r="B12" s="31" t="s">
        <v>104</v>
      </c>
      <c r="C12" s="50" t="s">
        <v>25</v>
      </c>
      <c r="D12" s="51" t="s">
        <v>9</v>
      </c>
      <c r="E12" s="6" t="s">
        <v>13</v>
      </c>
      <c r="F12" s="39" t="s">
        <v>23</v>
      </c>
      <c r="G12" s="28" t="s">
        <v>84</v>
      </c>
      <c r="H12" s="62">
        <v>26</v>
      </c>
      <c r="I12" s="10">
        <f t="shared" si="10"/>
        <v>8.8135593220338979</v>
      </c>
      <c r="J12" s="25">
        <v>0</v>
      </c>
      <c r="K12" s="25">
        <v>0</v>
      </c>
      <c r="L12" s="25">
        <v>1</v>
      </c>
      <c r="M12" s="25">
        <f t="shared" si="11"/>
        <v>3</v>
      </c>
      <c r="N12" s="25">
        <v>1</v>
      </c>
      <c r="O12" s="25">
        <f t="shared" si="12"/>
        <v>3</v>
      </c>
      <c r="P12" s="25">
        <v>0</v>
      </c>
      <c r="Q12" s="25">
        <f t="shared" si="13"/>
        <v>0</v>
      </c>
      <c r="R12" s="25">
        <v>0</v>
      </c>
      <c r="S12" s="25">
        <f t="shared" si="14"/>
        <v>0</v>
      </c>
      <c r="T12" s="25">
        <v>1</v>
      </c>
      <c r="U12" s="25">
        <f t="shared" si="15"/>
        <v>3</v>
      </c>
      <c r="V12" s="25">
        <f t="shared" si="16"/>
        <v>9</v>
      </c>
      <c r="W12" s="25">
        <v>39.9</v>
      </c>
      <c r="X12" s="25">
        <f t="shared" ref="X12:X30" si="20">W12+V12</f>
        <v>48.9</v>
      </c>
      <c r="Y12" s="10">
        <f t="shared" si="17"/>
        <v>33.047034764826179</v>
      </c>
      <c r="Z12" s="16">
        <v>17.2</v>
      </c>
      <c r="AA12" s="17">
        <f t="shared" si="18"/>
        <v>40</v>
      </c>
      <c r="AB12" s="35">
        <f>AA12+Y12+I12</f>
        <v>81.860594086860075</v>
      </c>
      <c r="AC12" s="8">
        <v>100</v>
      </c>
      <c r="AD12" s="18">
        <f t="shared" si="19"/>
        <v>0.81860594086860072</v>
      </c>
      <c r="AE12" s="94" t="s">
        <v>27</v>
      </c>
    </row>
    <row r="13" spans="1:32" ht="16.5" customHeight="1" x14ac:dyDescent="0.2">
      <c r="A13" s="24">
        <v>4</v>
      </c>
      <c r="B13" s="31" t="s">
        <v>123</v>
      </c>
      <c r="C13" s="22" t="s">
        <v>25</v>
      </c>
      <c r="D13" s="51" t="s">
        <v>9</v>
      </c>
      <c r="E13" s="6" t="s">
        <v>13</v>
      </c>
      <c r="F13" s="7" t="s">
        <v>78</v>
      </c>
      <c r="G13" s="28" t="s">
        <v>87</v>
      </c>
      <c r="H13" s="88">
        <v>21</v>
      </c>
      <c r="I13" s="10">
        <f t="shared" si="10"/>
        <v>7.1186440677966099</v>
      </c>
      <c r="J13" s="25">
        <v>0</v>
      </c>
      <c r="K13" s="25">
        <f>J13*1</f>
        <v>0</v>
      </c>
      <c r="L13" s="25">
        <v>3</v>
      </c>
      <c r="M13" s="25">
        <f t="shared" si="11"/>
        <v>9</v>
      </c>
      <c r="N13" s="25">
        <v>3</v>
      </c>
      <c r="O13" s="25">
        <f t="shared" si="12"/>
        <v>9</v>
      </c>
      <c r="P13" s="25">
        <v>0</v>
      </c>
      <c r="Q13" s="25">
        <f t="shared" si="13"/>
        <v>0</v>
      </c>
      <c r="R13" s="25">
        <v>0</v>
      </c>
      <c r="S13" s="25">
        <f t="shared" si="14"/>
        <v>0</v>
      </c>
      <c r="T13" s="25">
        <v>0</v>
      </c>
      <c r="U13" s="25">
        <f t="shared" si="15"/>
        <v>0</v>
      </c>
      <c r="V13" s="25">
        <f t="shared" si="16"/>
        <v>18</v>
      </c>
      <c r="W13" s="25">
        <v>54.6</v>
      </c>
      <c r="X13" s="25">
        <f t="shared" si="20"/>
        <v>72.599999999999994</v>
      </c>
      <c r="Y13" s="10">
        <f t="shared" si="17"/>
        <v>22.25895316804408</v>
      </c>
      <c r="Z13" s="21">
        <v>16.5</v>
      </c>
      <c r="AA13" s="17">
        <f t="shared" si="18"/>
        <v>38.372093023255815</v>
      </c>
      <c r="AB13" s="35">
        <f>AA13+Y13+H13</f>
        <v>81.631046191299902</v>
      </c>
      <c r="AC13" s="8">
        <v>100</v>
      </c>
      <c r="AD13" s="18">
        <f t="shared" si="19"/>
        <v>0.81631046191299905</v>
      </c>
      <c r="AE13" s="94" t="s">
        <v>27</v>
      </c>
    </row>
    <row r="14" spans="1:32" s="23" customFormat="1" ht="16.5" customHeight="1" x14ac:dyDescent="0.25">
      <c r="A14" s="24">
        <v>5</v>
      </c>
      <c r="B14" s="31" t="s">
        <v>106</v>
      </c>
      <c r="C14" s="49" t="s">
        <v>25</v>
      </c>
      <c r="D14" s="51" t="s">
        <v>9</v>
      </c>
      <c r="E14" s="6" t="s">
        <v>13</v>
      </c>
      <c r="F14" s="39" t="s">
        <v>23</v>
      </c>
      <c r="G14" s="28" t="s">
        <v>84</v>
      </c>
      <c r="H14" s="30">
        <v>24</v>
      </c>
      <c r="I14" s="10">
        <f t="shared" si="10"/>
        <v>8.1355932203389827</v>
      </c>
      <c r="J14" s="25">
        <v>0</v>
      </c>
      <c r="K14" s="25">
        <v>0</v>
      </c>
      <c r="L14" s="25">
        <v>1</v>
      </c>
      <c r="M14" s="25">
        <f t="shared" si="11"/>
        <v>3</v>
      </c>
      <c r="N14" s="25">
        <v>1</v>
      </c>
      <c r="O14" s="25">
        <f t="shared" si="12"/>
        <v>3</v>
      </c>
      <c r="P14" s="25">
        <v>0</v>
      </c>
      <c r="Q14" s="25">
        <f t="shared" si="13"/>
        <v>0</v>
      </c>
      <c r="R14" s="25">
        <v>0</v>
      </c>
      <c r="S14" s="25">
        <f t="shared" si="14"/>
        <v>0</v>
      </c>
      <c r="T14" s="25">
        <v>1</v>
      </c>
      <c r="U14" s="25">
        <f t="shared" si="15"/>
        <v>3</v>
      </c>
      <c r="V14" s="25">
        <f t="shared" si="16"/>
        <v>9</v>
      </c>
      <c r="W14" s="87">
        <v>40.299999999999997</v>
      </c>
      <c r="X14" s="25">
        <f t="shared" si="20"/>
        <v>49.3</v>
      </c>
      <c r="Y14" s="10">
        <f t="shared" si="17"/>
        <v>32.778904665314407</v>
      </c>
      <c r="Z14" s="16">
        <v>17</v>
      </c>
      <c r="AA14" s="17">
        <f t="shared" si="18"/>
        <v>39.534883720930232</v>
      </c>
      <c r="AB14" s="35">
        <f>AA14+Y14+I14</f>
        <v>80.449381606583614</v>
      </c>
      <c r="AC14" s="8">
        <v>100</v>
      </c>
      <c r="AD14" s="18">
        <f t="shared" si="19"/>
        <v>0.80449381606583614</v>
      </c>
      <c r="AE14" s="94" t="s">
        <v>27</v>
      </c>
    </row>
    <row r="15" spans="1:32" s="23" customFormat="1" ht="16.5" customHeight="1" x14ac:dyDescent="0.25">
      <c r="A15" s="24">
        <v>6</v>
      </c>
      <c r="B15" s="31" t="s">
        <v>108</v>
      </c>
      <c r="C15" s="22" t="s">
        <v>25</v>
      </c>
      <c r="D15" s="51" t="s">
        <v>9</v>
      </c>
      <c r="E15" s="6" t="s">
        <v>13</v>
      </c>
      <c r="F15" s="39" t="s">
        <v>23</v>
      </c>
      <c r="G15" s="28" t="s">
        <v>84</v>
      </c>
      <c r="H15" s="62">
        <v>35</v>
      </c>
      <c r="I15" s="10">
        <f t="shared" si="10"/>
        <v>11.864406779661017</v>
      </c>
      <c r="J15" s="25">
        <v>0</v>
      </c>
      <c r="K15" s="25">
        <v>0</v>
      </c>
      <c r="L15" s="25">
        <v>1</v>
      </c>
      <c r="M15" s="25">
        <f t="shared" si="11"/>
        <v>3</v>
      </c>
      <c r="N15" s="25">
        <v>1</v>
      </c>
      <c r="O15" s="25">
        <f t="shared" si="12"/>
        <v>3</v>
      </c>
      <c r="P15" s="25">
        <v>6</v>
      </c>
      <c r="Q15" s="25">
        <f t="shared" si="13"/>
        <v>6</v>
      </c>
      <c r="R15" s="25">
        <v>1</v>
      </c>
      <c r="S15" s="25">
        <f t="shared" si="14"/>
        <v>3</v>
      </c>
      <c r="T15" s="25">
        <v>1</v>
      </c>
      <c r="U15" s="25">
        <f t="shared" si="15"/>
        <v>3</v>
      </c>
      <c r="V15" s="25">
        <f t="shared" si="16"/>
        <v>18</v>
      </c>
      <c r="W15" s="25">
        <v>35.5</v>
      </c>
      <c r="X15" s="25">
        <f t="shared" si="20"/>
        <v>53.5</v>
      </c>
      <c r="Y15" s="10">
        <f t="shared" si="17"/>
        <v>30.205607476635514</v>
      </c>
      <c r="Z15" s="16">
        <v>16.5</v>
      </c>
      <c r="AA15" s="17">
        <f t="shared" si="18"/>
        <v>38.372093023255815</v>
      </c>
      <c r="AB15" s="35">
        <f>AA15+Y15+I15</f>
        <v>80.442107279552346</v>
      </c>
      <c r="AC15" s="8">
        <v>100</v>
      </c>
      <c r="AD15" s="18">
        <f t="shared" si="19"/>
        <v>0.80442107279552344</v>
      </c>
      <c r="AE15" s="9" t="s">
        <v>15</v>
      </c>
    </row>
    <row r="16" spans="1:32" s="23" customFormat="1" ht="16.5" customHeight="1" x14ac:dyDescent="0.25">
      <c r="A16" s="24">
        <v>7</v>
      </c>
      <c r="B16" s="31" t="s">
        <v>124</v>
      </c>
      <c r="C16" s="22" t="s">
        <v>25</v>
      </c>
      <c r="D16" s="51" t="s">
        <v>9</v>
      </c>
      <c r="E16" s="6" t="s">
        <v>13</v>
      </c>
      <c r="F16" s="7" t="s">
        <v>78</v>
      </c>
      <c r="G16" s="28" t="s">
        <v>87</v>
      </c>
      <c r="H16" s="88">
        <v>22</v>
      </c>
      <c r="I16" s="10">
        <f t="shared" si="10"/>
        <v>7.4576271186440675</v>
      </c>
      <c r="J16" s="25">
        <v>0</v>
      </c>
      <c r="K16" s="25">
        <v>0</v>
      </c>
      <c r="L16" s="25">
        <v>1</v>
      </c>
      <c r="M16" s="25">
        <f t="shared" si="11"/>
        <v>3</v>
      </c>
      <c r="N16" s="25">
        <v>1</v>
      </c>
      <c r="O16" s="25">
        <f t="shared" si="12"/>
        <v>3</v>
      </c>
      <c r="P16" s="25">
        <v>6</v>
      </c>
      <c r="Q16" s="25">
        <f t="shared" si="13"/>
        <v>6</v>
      </c>
      <c r="R16" s="25">
        <v>1</v>
      </c>
      <c r="S16" s="25">
        <f t="shared" si="14"/>
        <v>3</v>
      </c>
      <c r="T16" s="25">
        <v>1</v>
      </c>
      <c r="U16" s="25">
        <f t="shared" si="15"/>
        <v>3</v>
      </c>
      <c r="V16" s="25">
        <f t="shared" si="16"/>
        <v>18</v>
      </c>
      <c r="W16" s="25">
        <v>50.9</v>
      </c>
      <c r="X16" s="25">
        <f t="shared" si="20"/>
        <v>68.900000000000006</v>
      </c>
      <c r="Y16" s="10">
        <f t="shared" si="17"/>
        <v>23.454281567489112</v>
      </c>
      <c r="Z16" s="21">
        <v>14</v>
      </c>
      <c r="AA16" s="17">
        <f t="shared" si="18"/>
        <v>32.558139534883722</v>
      </c>
      <c r="AB16" s="35">
        <f>AA16+Y16+H16</f>
        <v>78.012421102372826</v>
      </c>
      <c r="AC16" s="8">
        <v>100</v>
      </c>
      <c r="AD16" s="18">
        <f t="shared" si="19"/>
        <v>0.78012421102372831</v>
      </c>
      <c r="AE16" s="9" t="s">
        <v>15</v>
      </c>
    </row>
    <row r="17" spans="1:32" s="23" customFormat="1" ht="16.5" customHeight="1" x14ac:dyDescent="0.25">
      <c r="A17" s="24">
        <v>8</v>
      </c>
      <c r="B17" s="31" t="s">
        <v>111</v>
      </c>
      <c r="C17" s="22" t="s">
        <v>25</v>
      </c>
      <c r="D17" s="51" t="s">
        <v>9</v>
      </c>
      <c r="E17" s="6" t="s">
        <v>13</v>
      </c>
      <c r="F17" s="7" t="s">
        <v>24</v>
      </c>
      <c r="G17" s="61" t="s">
        <v>97</v>
      </c>
      <c r="H17" s="62">
        <v>16</v>
      </c>
      <c r="I17" s="10">
        <f t="shared" si="10"/>
        <v>5.4237288135593218</v>
      </c>
      <c r="J17" s="25">
        <v>0</v>
      </c>
      <c r="K17" s="25">
        <v>0</v>
      </c>
      <c r="L17" s="25">
        <v>1</v>
      </c>
      <c r="M17" s="25">
        <f t="shared" si="11"/>
        <v>3</v>
      </c>
      <c r="N17" s="25">
        <v>1</v>
      </c>
      <c r="O17" s="25">
        <f t="shared" si="12"/>
        <v>3</v>
      </c>
      <c r="P17" s="25">
        <v>0</v>
      </c>
      <c r="Q17" s="25">
        <f t="shared" si="13"/>
        <v>0</v>
      </c>
      <c r="R17" s="25">
        <v>0</v>
      </c>
      <c r="S17" s="25">
        <f t="shared" si="14"/>
        <v>0</v>
      </c>
      <c r="T17" s="25">
        <v>1</v>
      </c>
      <c r="U17" s="25">
        <f t="shared" si="15"/>
        <v>3</v>
      </c>
      <c r="V17" s="25">
        <f t="shared" si="16"/>
        <v>9</v>
      </c>
      <c r="W17" s="25">
        <v>43.5</v>
      </c>
      <c r="X17" s="25">
        <f t="shared" si="20"/>
        <v>52.5</v>
      </c>
      <c r="Y17" s="10">
        <f t="shared" si="17"/>
        <v>30.780952380952382</v>
      </c>
      <c r="Z17" s="21">
        <v>16.5</v>
      </c>
      <c r="AA17" s="17">
        <f t="shared" si="18"/>
        <v>38.372093023255815</v>
      </c>
      <c r="AB17" s="35">
        <f>AA17+Y17+I17</f>
        <v>74.576774217767522</v>
      </c>
      <c r="AC17" s="8">
        <v>100</v>
      </c>
      <c r="AD17" s="18">
        <f t="shared" si="19"/>
        <v>0.74576774217767516</v>
      </c>
      <c r="AE17" s="9" t="s">
        <v>15</v>
      </c>
    </row>
    <row r="18" spans="1:32" ht="16.5" customHeight="1" x14ac:dyDescent="0.2">
      <c r="A18" s="24">
        <v>9</v>
      </c>
      <c r="B18" s="31" t="s">
        <v>125</v>
      </c>
      <c r="C18" s="59" t="s">
        <v>25</v>
      </c>
      <c r="D18" s="7" t="s">
        <v>9</v>
      </c>
      <c r="E18" s="7" t="s">
        <v>13</v>
      </c>
      <c r="F18" s="7" t="s">
        <v>78</v>
      </c>
      <c r="G18" s="27" t="s">
        <v>87</v>
      </c>
      <c r="H18" s="88">
        <v>25</v>
      </c>
      <c r="I18" s="10">
        <f t="shared" si="10"/>
        <v>8.4745762711864412</v>
      </c>
      <c r="J18" s="25">
        <v>0</v>
      </c>
      <c r="K18" s="25">
        <f>J18*1</f>
        <v>0</v>
      </c>
      <c r="L18" s="25">
        <v>1</v>
      </c>
      <c r="M18" s="25">
        <f t="shared" si="11"/>
        <v>3</v>
      </c>
      <c r="N18" s="25">
        <v>1</v>
      </c>
      <c r="O18" s="25">
        <f t="shared" si="12"/>
        <v>3</v>
      </c>
      <c r="P18" s="25">
        <v>6</v>
      </c>
      <c r="Q18" s="25">
        <f t="shared" si="13"/>
        <v>6</v>
      </c>
      <c r="R18" s="25">
        <v>1</v>
      </c>
      <c r="S18" s="25">
        <f t="shared" si="14"/>
        <v>3</v>
      </c>
      <c r="T18" s="25">
        <v>1</v>
      </c>
      <c r="U18" s="25">
        <f t="shared" si="15"/>
        <v>3</v>
      </c>
      <c r="V18" s="25">
        <f t="shared" si="16"/>
        <v>18</v>
      </c>
      <c r="W18" s="34">
        <v>57.2</v>
      </c>
      <c r="X18" s="25">
        <f t="shared" si="20"/>
        <v>75.2</v>
      </c>
      <c r="Y18" s="10">
        <f t="shared" si="17"/>
        <v>21.48936170212766</v>
      </c>
      <c r="Z18" s="16">
        <v>12</v>
      </c>
      <c r="AA18" s="17">
        <f t="shared" si="18"/>
        <v>27.906976744186046</v>
      </c>
      <c r="AB18" s="35">
        <f>AA18+Y18+H18</f>
        <v>74.396338446313706</v>
      </c>
      <c r="AC18" s="8">
        <v>100</v>
      </c>
      <c r="AD18" s="18">
        <f t="shared" si="19"/>
        <v>0.74396338446313703</v>
      </c>
      <c r="AE18" s="9" t="s">
        <v>15</v>
      </c>
    </row>
    <row r="19" spans="1:32" ht="16.5" customHeight="1" x14ac:dyDescent="0.25">
      <c r="A19" s="24">
        <v>10</v>
      </c>
      <c r="B19" s="31" t="s">
        <v>117</v>
      </c>
      <c r="C19" s="32" t="s">
        <v>25</v>
      </c>
      <c r="D19" s="7" t="s">
        <v>9</v>
      </c>
      <c r="E19" s="7" t="s">
        <v>13</v>
      </c>
      <c r="F19" s="7" t="s">
        <v>78</v>
      </c>
      <c r="G19" s="66" t="s">
        <v>86</v>
      </c>
      <c r="H19" s="88">
        <v>10</v>
      </c>
      <c r="I19" s="10">
        <f t="shared" si="10"/>
        <v>3.3898305084745761</v>
      </c>
      <c r="J19" s="25">
        <v>0</v>
      </c>
      <c r="K19" s="25">
        <f>J19*1</f>
        <v>0</v>
      </c>
      <c r="L19" s="25">
        <v>3</v>
      </c>
      <c r="M19" s="25">
        <f t="shared" si="11"/>
        <v>9</v>
      </c>
      <c r="N19" s="25">
        <v>0</v>
      </c>
      <c r="O19" s="25">
        <f t="shared" si="12"/>
        <v>0</v>
      </c>
      <c r="P19" s="25">
        <v>0</v>
      </c>
      <c r="Q19" s="25">
        <f t="shared" si="13"/>
        <v>0</v>
      </c>
      <c r="R19" s="25">
        <v>0</v>
      </c>
      <c r="S19" s="25">
        <f t="shared" si="14"/>
        <v>0</v>
      </c>
      <c r="T19" s="25">
        <v>1</v>
      </c>
      <c r="U19" s="25">
        <f t="shared" si="15"/>
        <v>3</v>
      </c>
      <c r="V19" s="25">
        <f t="shared" si="16"/>
        <v>12</v>
      </c>
      <c r="W19" s="25">
        <v>50.7</v>
      </c>
      <c r="X19" s="25">
        <f t="shared" si="20"/>
        <v>62.7</v>
      </c>
      <c r="Y19" s="10">
        <f t="shared" si="17"/>
        <v>25.773524720893139</v>
      </c>
      <c r="Z19" s="16">
        <v>16</v>
      </c>
      <c r="AA19" s="17">
        <f t="shared" si="18"/>
        <v>37.209302325581397</v>
      </c>
      <c r="AB19" s="35">
        <f>AA19+Y19+H19</f>
        <v>72.98282704647454</v>
      </c>
      <c r="AC19" s="8">
        <v>100</v>
      </c>
      <c r="AD19" s="18">
        <f t="shared" si="19"/>
        <v>0.72982827046474541</v>
      </c>
      <c r="AE19" s="9" t="s">
        <v>15</v>
      </c>
    </row>
    <row r="20" spans="1:32" ht="16.5" customHeight="1" x14ac:dyDescent="0.2">
      <c r="A20" s="24">
        <v>11</v>
      </c>
      <c r="B20" s="31" t="s">
        <v>119</v>
      </c>
      <c r="C20" s="32" t="s">
        <v>25</v>
      </c>
      <c r="D20" s="7" t="s">
        <v>9</v>
      </c>
      <c r="E20" s="7" t="s">
        <v>13</v>
      </c>
      <c r="F20" s="7" t="s">
        <v>78</v>
      </c>
      <c r="G20" s="27" t="s">
        <v>85</v>
      </c>
      <c r="H20" s="88">
        <v>11</v>
      </c>
      <c r="I20" s="10">
        <f t="shared" si="10"/>
        <v>3.7288135593220337</v>
      </c>
      <c r="J20" s="25">
        <v>0</v>
      </c>
      <c r="K20" s="25">
        <f>J20*1</f>
        <v>0</v>
      </c>
      <c r="L20" s="25">
        <v>3</v>
      </c>
      <c r="M20" s="25">
        <f t="shared" si="11"/>
        <v>9</v>
      </c>
      <c r="N20" s="25">
        <v>3</v>
      </c>
      <c r="O20" s="25">
        <f t="shared" si="12"/>
        <v>9</v>
      </c>
      <c r="P20" s="25">
        <v>3</v>
      </c>
      <c r="Q20" s="25">
        <f t="shared" si="13"/>
        <v>3</v>
      </c>
      <c r="R20" s="25">
        <v>0</v>
      </c>
      <c r="S20" s="25">
        <f t="shared" si="14"/>
        <v>0</v>
      </c>
      <c r="T20" s="25">
        <v>1</v>
      </c>
      <c r="U20" s="25">
        <f t="shared" si="15"/>
        <v>3</v>
      </c>
      <c r="V20" s="25">
        <f t="shared" si="16"/>
        <v>24</v>
      </c>
      <c r="W20" s="34">
        <v>58.3</v>
      </c>
      <c r="X20" s="25">
        <f t="shared" si="20"/>
        <v>82.3</v>
      </c>
      <c r="Y20" s="10">
        <f t="shared" si="17"/>
        <v>19.635479951397329</v>
      </c>
      <c r="Z20" s="16">
        <v>16.5</v>
      </c>
      <c r="AA20" s="17">
        <f t="shared" si="18"/>
        <v>38.372093023255815</v>
      </c>
      <c r="AB20" s="35">
        <f>AA20+Y20+H20</f>
        <v>69.007572974653144</v>
      </c>
      <c r="AC20" s="8">
        <v>100</v>
      </c>
      <c r="AD20" s="18">
        <f t="shared" si="19"/>
        <v>0.69007572974653142</v>
      </c>
      <c r="AE20" s="9" t="s">
        <v>15</v>
      </c>
    </row>
    <row r="21" spans="1:32" ht="16.5" customHeight="1" x14ac:dyDescent="0.2">
      <c r="A21" s="24">
        <v>12</v>
      </c>
      <c r="B21" s="31" t="s">
        <v>110</v>
      </c>
      <c r="C21" s="33" t="s">
        <v>25</v>
      </c>
      <c r="D21" s="7" t="s">
        <v>9</v>
      </c>
      <c r="E21" s="7" t="s">
        <v>13</v>
      </c>
      <c r="F21" s="39" t="s">
        <v>23</v>
      </c>
      <c r="G21" s="27" t="s">
        <v>84</v>
      </c>
      <c r="H21" s="62">
        <v>28</v>
      </c>
      <c r="I21" s="10">
        <f t="shared" si="10"/>
        <v>9.4915254237288131</v>
      </c>
      <c r="J21" s="25">
        <v>0</v>
      </c>
      <c r="K21" s="25">
        <v>0</v>
      </c>
      <c r="L21" s="25">
        <v>1</v>
      </c>
      <c r="M21" s="25">
        <f t="shared" si="11"/>
        <v>3</v>
      </c>
      <c r="N21" s="25">
        <v>1</v>
      </c>
      <c r="O21" s="25">
        <f t="shared" si="12"/>
        <v>3</v>
      </c>
      <c r="P21" s="25">
        <v>1</v>
      </c>
      <c r="Q21" s="25">
        <f t="shared" si="13"/>
        <v>1</v>
      </c>
      <c r="R21" s="25">
        <v>1</v>
      </c>
      <c r="S21" s="25">
        <f t="shared" si="14"/>
        <v>3</v>
      </c>
      <c r="T21" s="25">
        <v>1</v>
      </c>
      <c r="U21" s="25">
        <f t="shared" si="15"/>
        <v>3</v>
      </c>
      <c r="V21" s="25">
        <f t="shared" si="16"/>
        <v>13</v>
      </c>
      <c r="W21" s="25">
        <v>52.8</v>
      </c>
      <c r="X21" s="25">
        <f t="shared" si="20"/>
        <v>65.8</v>
      </c>
      <c r="Y21" s="10">
        <f t="shared" si="17"/>
        <v>24.559270516717326</v>
      </c>
      <c r="Z21" s="21">
        <v>13.5</v>
      </c>
      <c r="AA21" s="17">
        <f t="shared" si="18"/>
        <v>31.395348837209305</v>
      </c>
      <c r="AB21" s="35">
        <f>AA21+Y21+I21</f>
        <v>65.446144777655448</v>
      </c>
      <c r="AC21" s="8">
        <v>100</v>
      </c>
      <c r="AD21" s="18">
        <f t="shared" si="19"/>
        <v>0.65446144777655446</v>
      </c>
      <c r="AE21" s="9" t="s">
        <v>15</v>
      </c>
    </row>
    <row r="22" spans="1:32" ht="16.5" customHeight="1" x14ac:dyDescent="0.2">
      <c r="A22" s="24">
        <v>13</v>
      </c>
      <c r="B22" s="31" t="s">
        <v>121</v>
      </c>
      <c r="C22" s="32" t="s">
        <v>25</v>
      </c>
      <c r="D22" s="7" t="s">
        <v>9</v>
      </c>
      <c r="E22" s="7" t="s">
        <v>13</v>
      </c>
      <c r="F22" s="7" t="s">
        <v>78</v>
      </c>
      <c r="G22" s="27" t="s">
        <v>85</v>
      </c>
      <c r="H22" s="88">
        <v>14</v>
      </c>
      <c r="I22" s="10">
        <f t="shared" si="10"/>
        <v>4.7457627118644066</v>
      </c>
      <c r="J22" s="25">
        <v>0</v>
      </c>
      <c r="K22" s="25">
        <f t="shared" ref="K22:K27" si="21">J22*1</f>
        <v>0</v>
      </c>
      <c r="L22" s="25">
        <v>3</v>
      </c>
      <c r="M22" s="25">
        <f t="shared" si="11"/>
        <v>9</v>
      </c>
      <c r="N22" s="25">
        <v>3</v>
      </c>
      <c r="O22" s="25">
        <f t="shared" si="12"/>
        <v>9</v>
      </c>
      <c r="P22" s="25">
        <v>1</v>
      </c>
      <c r="Q22" s="25">
        <f t="shared" si="13"/>
        <v>1</v>
      </c>
      <c r="R22" s="25">
        <v>0</v>
      </c>
      <c r="S22" s="25">
        <f t="shared" si="14"/>
        <v>0</v>
      </c>
      <c r="T22" s="25">
        <v>1</v>
      </c>
      <c r="U22" s="25">
        <f t="shared" si="15"/>
        <v>3</v>
      </c>
      <c r="V22" s="25">
        <f t="shared" si="16"/>
        <v>22</v>
      </c>
      <c r="W22" s="25">
        <v>46.9</v>
      </c>
      <c r="X22" s="25">
        <f t="shared" si="20"/>
        <v>68.900000000000006</v>
      </c>
      <c r="Y22" s="10">
        <f t="shared" si="17"/>
        <v>23.454281567489112</v>
      </c>
      <c r="Z22" s="16">
        <v>11.537802197802201</v>
      </c>
      <c r="AA22" s="17">
        <f t="shared" si="18"/>
        <v>26.832098134423724</v>
      </c>
      <c r="AB22" s="35">
        <f t="shared" ref="AB22:AB28" si="22">AA22+Y22+H22</f>
        <v>64.286379701912836</v>
      </c>
      <c r="AC22" s="8">
        <v>100</v>
      </c>
      <c r="AD22" s="18">
        <f t="shared" si="19"/>
        <v>0.64286379701912832</v>
      </c>
      <c r="AE22" s="9" t="s">
        <v>15</v>
      </c>
    </row>
    <row r="23" spans="1:32" s="23" customFormat="1" ht="16.5" customHeight="1" x14ac:dyDescent="0.25">
      <c r="A23" s="24">
        <v>14</v>
      </c>
      <c r="B23" s="31" t="s">
        <v>167</v>
      </c>
      <c r="C23" s="32" t="s">
        <v>25</v>
      </c>
      <c r="D23" s="7" t="s">
        <v>9</v>
      </c>
      <c r="E23" s="7" t="s">
        <v>13</v>
      </c>
      <c r="F23" s="7" t="s">
        <v>23</v>
      </c>
      <c r="G23" s="27" t="s">
        <v>84</v>
      </c>
      <c r="H23" s="88">
        <v>14</v>
      </c>
      <c r="I23" s="10">
        <f t="shared" si="10"/>
        <v>4.7457627118644066</v>
      </c>
      <c r="J23" s="25">
        <v>5</v>
      </c>
      <c r="K23" s="25">
        <f t="shared" si="21"/>
        <v>5</v>
      </c>
      <c r="L23" s="25">
        <v>1</v>
      </c>
      <c r="M23" s="25">
        <f t="shared" si="11"/>
        <v>3</v>
      </c>
      <c r="N23" s="25">
        <v>1</v>
      </c>
      <c r="O23" s="25">
        <f t="shared" si="12"/>
        <v>3</v>
      </c>
      <c r="P23" s="25">
        <v>9</v>
      </c>
      <c r="Q23" s="25">
        <f t="shared" si="13"/>
        <v>9</v>
      </c>
      <c r="R23" s="25">
        <v>1</v>
      </c>
      <c r="S23" s="25">
        <f t="shared" si="14"/>
        <v>3</v>
      </c>
      <c r="T23" s="25">
        <v>1</v>
      </c>
      <c r="U23" s="25">
        <f t="shared" si="15"/>
        <v>3</v>
      </c>
      <c r="V23" s="25">
        <f t="shared" si="16"/>
        <v>26</v>
      </c>
      <c r="W23" s="34">
        <v>56.8</v>
      </c>
      <c r="X23" s="25">
        <f t="shared" si="20"/>
        <v>82.8</v>
      </c>
      <c r="Y23" s="10">
        <f t="shared" si="17"/>
        <v>19.516908212560388</v>
      </c>
      <c r="Z23" s="16">
        <v>12.5</v>
      </c>
      <c r="AA23" s="17">
        <f t="shared" si="18"/>
        <v>29.069767441860467</v>
      </c>
      <c r="AB23" s="35">
        <f t="shared" si="22"/>
        <v>62.586675654420858</v>
      </c>
      <c r="AC23" s="8">
        <v>100</v>
      </c>
      <c r="AD23" s="18">
        <f t="shared" si="19"/>
        <v>0.62586675654420854</v>
      </c>
      <c r="AE23" s="9" t="s">
        <v>15</v>
      </c>
    </row>
    <row r="24" spans="1:32" ht="16.5" customHeight="1" x14ac:dyDescent="0.25">
      <c r="A24" s="24">
        <v>15</v>
      </c>
      <c r="B24" s="31" t="s">
        <v>166</v>
      </c>
      <c r="C24" s="22" t="s">
        <v>25</v>
      </c>
      <c r="D24" s="51" t="s">
        <v>9</v>
      </c>
      <c r="E24" s="6" t="s">
        <v>13</v>
      </c>
      <c r="F24" s="6" t="s">
        <v>23</v>
      </c>
      <c r="G24" s="28" t="s">
        <v>84</v>
      </c>
      <c r="H24" s="88">
        <v>12</v>
      </c>
      <c r="I24" s="10">
        <f t="shared" si="10"/>
        <v>4.0677966101694913</v>
      </c>
      <c r="J24" s="25">
        <v>4</v>
      </c>
      <c r="K24" s="25">
        <f t="shared" si="21"/>
        <v>4</v>
      </c>
      <c r="L24" s="25">
        <v>1</v>
      </c>
      <c r="M24" s="25">
        <f t="shared" si="11"/>
        <v>3</v>
      </c>
      <c r="N24" s="25">
        <v>1</v>
      </c>
      <c r="O24" s="25">
        <f t="shared" si="12"/>
        <v>3</v>
      </c>
      <c r="P24" s="25">
        <v>6</v>
      </c>
      <c r="Q24" s="25">
        <f t="shared" si="13"/>
        <v>6</v>
      </c>
      <c r="R24" s="25">
        <v>1</v>
      </c>
      <c r="S24" s="25">
        <f t="shared" si="14"/>
        <v>3</v>
      </c>
      <c r="T24" s="25">
        <v>1</v>
      </c>
      <c r="U24" s="25">
        <f t="shared" si="15"/>
        <v>3</v>
      </c>
      <c r="V24" s="25">
        <f t="shared" si="16"/>
        <v>22</v>
      </c>
      <c r="W24" s="34">
        <v>65.400000000000006</v>
      </c>
      <c r="X24" s="25">
        <f t="shared" si="20"/>
        <v>87.4</v>
      </c>
      <c r="Y24" s="10">
        <f t="shared" si="17"/>
        <v>18.48970251716247</v>
      </c>
      <c r="Z24" s="16">
        <v>13.5</v>
      </c>
      <c r="AA24" s="17">
        <f t="shared" si="18"/>
        <v>31.395348837209305</v>
      </c>
      <c r="AB24" s="35">
        <f t="shared" si="22"/>
        <v>61.885051354371775</v>
      </c>
      <c r="AC24" s="8">
        <v>100</v>
      </c>
      <c r="AD24" s="18">
        <f t="shared" si="19"/>
        <v>0.61885051354371778</v>
      </c>
      <c r="AE24" s="9" t="s">
        <v>15</v>
      </c>
      <c r="AF24" s="23"/>
    </row>
    <row r="25" spans="1:32" s="23" customFormat="1" ht="16.5" customHeight="1" x14ac:dyDescent="0.25">
      <c r="A25" s="24">
        <v>16</v>
      </c>
      <c r="B25" s="31" t="s">
        <v>163</v>
      </c>
      <c r="C25" s="32" t="s">
        <v>25</v>
      </c>
      <c r="D25" s="7" t="s">
        <v>9</v>
      </c>
      <c r="E25" s="7" t="s">
        <v>13</v>
      </c>
      <c r="F25" s="7" t="s">
        <v>23</v>
      </c>
      <c r="G25" s="27" t="s">
        <v>84</v>
      </c>
      <c r="H25" s="88">
        <v>11</v>
      </c>
      <c r="I25" s="10">
        <f t="shared" si="10"/>
        <v>3.7288135593220337</v>
      </c>
      <c r="J25" s="25">
        <v>1</v>
      </c>
      <c r="K25" s="25">
        <f t="shared" si="21"/>
        <v>1</v>
      </c>
      <c r="L25" s="25">
        <v>1</v>
      </c>
      <c r="M25" s="25">
        <f t="shared" si="11"/>
        <v>3</v>
      </c>
      <c r="N25" s="25">
        <v>1</v>
      </c>
      <c r="O25" s="25">
        <f t="shared" si="12"/>
        <v>3</v>
      </c>
      <c r="P25" s="25">
        <v>6</v>
      </c>
      <c r="Q25" s="25">
        <f t="shared" si="13"/>
        <v>6</v>
      </c>
      <c r="R25" s="25">
        <v>1</v>
      </c>
      <c r="S25" s="25">
        <f t="shared" si="14"/>
        <v>3</v>
      </c>
      <c r="T25" s="25">
        <v>1</v>
      </c>
      <c r="U25" s="25">
        <f t="shared" si="15"/>
        <v>3</v>
      </c>
      <c r="V25" s="25">
        <f t="shared" si="16"/>
        <v>19</v>
      </c>
      <c r="W25" s="34">
        <v>58.7</v>
      </c>
      <c r="X25" s="25">
        <f t="shared" si="20"/>
        <v>77.7</v>
      </c>
      <c r="Y25" s="10">
        <f t="shared" si="17"/>
        <v>20.797940797940797</v>
      </c>
      <c r="Z25" s="16">
        <v>12.8</v>
      </c>
      <c r="AA25" s="17">
        <f t="shared" si="18"/>
        <v>29.767441860465116</v>
      </c>
      <c r="AB25" s="35">
        <f t="shared" si="22"/>
        <v>61.565382658405909</v>
      </c>
      <c r="AC25" s="8">
        <v>100</v>
      </c>
      <c r="AD25" s="18">
        <f t="shared" si="19"/>
        <v>0.61565382658405909</v>
      </c>
      <c r="AE25" s="9" t="s">
        <v>15</v>
      </c>
    </row>
    <row r="26" spans="1:32" s="23" customFormat="1" ht="16.5" customHeight="1" x14ac:dyDescent="0.25">
      <c r="A26" s="24">
        <v>17</v>
      </c>
      <c r="B26" s="31" t="s">
        <v>118</v>
      </c>
      <c r="C26" s="32" t="s">
        <v>25</v>
      </c>
      <c r="D26" s="7" t="s">
        <v>9</v>
      </c>
      <c r="E26" s="7" t="s">
        <v>13</v>
      </c>
      <c r="F26" s="7" t="s">
        <v>23</v>
      </c>
      <c r="G26" s="27" t="s">
        <v>85</v>
      </c>
      <c r="H26" s="88">
        <v>6</v>
      </c>
      <c r="I26" s="10">
        <f t="shared" si="10"/>
        <v>2.0338983050847457</v>
      </c>
      <c r="J26" s="25">
        <v>0</v>
      </c>
      <c r="K26" s="25">
        <f t="shared" si="21"/>
        <v>0</v>
      </c>
      <c r="L26" s="25">
        <v>1</v>
      </c>
      <c r="M26" s="25">
        <f t="shared" si="11"/>
        <v>3</v>
      </c>
      <c r="N26" s="25">
        <v>1</v>
      </c>
      <c r="O26" s="25">
        <f t="shared" si="12"/>
        <v>3</v>
      </c>
      <c r="P26" s="25">
        <v>3</v>
      </c>
      <c r="Q26" s="25">
        <f t="shared" si="13"/>
        <v>3</v>
      </c>
      <c r="R26" s="25">
        <v>1</v>
      </c>
      <c r="S26" s="25">
        <f t="shared" si="14"/>
        <v>3</v>
      </c>
      <c r="T26" s="25">
        <v>1</v>
      </c>
      <c r="U26" s="25">
        <f t="shared" si="15"/>
        <v>3</v>
      </c>
      <c r="V26" s="25">
        <f t="shared" si="16"/>
        <v>15</v>
      </c>
      <c r="W26" s="34">
        <v>59.2</v>
      </c>
      <c r="X26" s="25">
        <f t="shared" si="20"/>
        <v>74.2</v>
      </c>
      <c r="Y26" s="10">
        <f t="shared" si="17"/>
        <v>21.77897574123989</v>
      </c>
      <c r="Z26" s="16">
        <v>14.5</v>
      </c>
      <c r="AA26" s="17">
        <f t="shared" si="18"/>
        <v>33.720930232558139</v>
      </c>
      <c r="AB26" s="35">
        <f t="shared" si="22"/>
        <v>61.499905973798029</v>
      </c>
      <c r="AC26" s="8">
        <v>100</v>
      </c>
      <c r="AD26" s="18">
        <f t="shared" si="19"/>
        <v>0.6149990597379803</v>
      </c>
      <c r="AE26" s="9" t="s">
        <v>15</v>
      </c>
    </row>
    <row r="27" spans="1:32" s="23" customFormat="1" ht="16.5" customHeight="1" x14ac:dyDescent="0.25">
      <c r="A27" s="24">
        <v>18</v>
      </c>
      <c r="B27" s="31" t="s">
        <v>164</v>
      </c>
      <c r="C27" s="32" t="s">
        <v>25</v>
      </c>
      <c r="D27" s="7" t="s">
        <v>9</v>
      </c>
      <c r="E27" s="7" t="s">
        <v>13</v>
      </c>
      <c r="F27" s="7" t="s">
        <v>23</v>
      </c>
      <c r="G27" s="27" t="s">
        <v>84</v>
      </c>
      <c r="H27" s="88">
        <v>10</v>
      </c>
      <c r="I27" s="10">
        <f t="shared" si="10"/>
        <v>3.3898305084745761</v>
      </c>
      <c r="J27" s="25">
        <v>2</v>
      </c>
      <c r="K27" s="25">
        <f t="shared" si="21"/>
        <v>2</v>
      </c>
      <c r="L27" s="25">
        <v>1</v>
      </c>
      <c r="M27" s="25">
        <f t="shared" si="11"/>
        <v>3</v>
      </c>
      <c r="N27" s="25">
        <v>1</v>
      </c>
      <c r="O27" s="25">
        <f t="shared" si="12"/>
        <v>3</v>
      </c>
      <c r="P27" s="25">
        <v>6</v>
      </c>
      <c r="Q27" s="25">
        <f t="shared" si="13"/>
        <v>6</v>
      </c>
      <c r="R27" s="25">
        <v>1</v>
      </c>
      <c r="S27" s="25">
        <f t="shared" si="14"/>
        <v>3</v>
      </c>
      <c r="T27" s="25">
        <v>1</v>
      </c>
      <c r="U27" s="25">
        <f t="shared" si="15"/>
        <v>3</v>
      </c>
      <c r="V27" s="25">
        <f t="shared" si="16"/>
        <v>20</v>
      </c>
      <c r="W27" s="34">
        <v>68.8</v>
      </c>
      <c r="X27" s="25">
        <f t="shared" si="20"/>
        <v>88.8</v>
      </c>
      <c r="Y27" s="10">
        <f t="shared" si="17"/>
        <v>18.198198198198199</v>
      </c>
      <c r="Z27" s="16">
        <v>13.5</v>
      </c>
      <c r="AA27" s="17">
        <f t="shared" si="18"/>
        <v>31.395348837209305</v>
      </c>
      <c r="AB27" s="35">
        <f t="shared" si="22"/>
        <v>59.593547035407504</v>
      </c>
      <c r="AC27" s="8">
        <v>100</v>
      </c>
      <c r="AD27" s="18">
        <f t="shared" si="19"/>
        <v>0.59593547035407501</v>
      </c>
      <c r="AE27" s="9" t="s">
        <v>15</v>
      </c>
    </row>
    <row r="28" spans="1:32" s="23" customFormat="1" ht="16.5" customHeight="1" x14ac:dyDescent="0.25">
      <c r="A28" s="24">
        <v>19</v>
      </c>
      <c r="B28" s="31" t="s">
        <v>122</v>
      </c>
      <c r="C28" s="32" t="s">
        <v>25</v>
      </c>
      <c r="D28" s="7" t="s">
        <v>9</v>
      </c>
      <c r="E28" s="7" t="s">
        <v>13</v>
      </c>
      <c r="F28" s="7" t="s">
        <v>78</v>
      </c>
      <c r="G28" s="27" t="s">
        <v>87</v>
      </c>
      <c r="H28" s="88">
        <v>8</v>
      </c>
      <c r="I28" s="10">
        <f t="shared" si="10"/>
        <v>2.7118644067796609</v>
      </c>
      <c r="J28" s="25">
        <v>0</v>
      </c>
      <c r="K28" s="25">
        <v>0</v>
      </c>
      <c r="L28" s="25">
        <v>3</v>
      </c>
      <c r="M28" s="25">
        <f t="shared" si="11"/>
        <v>9</v>
      </c>
      <c r="N28" s="25">
        <v>3</v>
      </c>
      <c r="O28" s="25">
        <f t="shared" si="12"/>
        <v>9</v>
      </c>
      <c r="P28" s="25">
        <v>0</v>
      </c>
      <c r="Q28" s="25">
        <f t="shared" si="13"/>
        <v>0</v>
      </c>
      <c r="R28" s="25">
        <v>0</v>
      </c>
      <c r="S28" s="25">
        <f t="shared" si="14"/>
        <v>0</v>
      </c>
      <c r="T28" s="25">
        <v>0</v>
      </c>
      <c r="U28" s="25">
        <f t="shared" si="15"/>
        <v>0</v>
      </c>
      <c r="V28" s="25">
        <f t="shared" si="16"/>
        <v>18</v>
      </c>
      <c r="W28" s="25">
        <v>55.59</v>
      </c>
      <c r="X28" s="25">
        <f t="shared" si="20"/>
        <v>73.59</v>
      </c>
      <c r="Y28" s="10">
        <f t="shared" si="17"/>
        <v>21.959505367577115</v>
      </c>
      <c r="Z28" s="16">
        <v>12.537802197802201</v>
      </c>
      <c r="AA28" s="17">
        <f t="shared" si="18"/>
        <v>29.157679529772562</v>
      </c>
      <c r="AB28" s="35">
        <f t="shared" si="22"/>
        <v>59.117184897349674</v>
      </c>
      <c r="AC28" s="8">
        <v>100</v>
      </c>
      <c r="AD28" s="18">
        <f t="shared" si="19"/>
        <v>0.59117184897349673</v>
      </c>
      <c r="AE28" s="9" t="s">
        <v>15</v>
      </c>
    </row>
    <row r="29" spans="1:32" s="23" customFormat="1" ht="16.5" customHeight="1" x14ac:dyDescent="0.25">
      <c r="A29" s="24">
        <v>20</v>
      </c>
      <c r="B29" s="31" t="s">
        <v>109</v>
      </c>
      <c r="C29" s="60" t="s">
        <v>25</v>
      </c>
      <c r="D29" s="7" t="s">
        <v>9</v>
      </c>
      <c r="E29" s="7" t="s">
        <v>13</v>
      </c>
      <c r="F29" s="39" t="s">
        <v>23</v>
      </c>
      <c r="G29" s="27" t="s">
        <v>84</v>
      </c>
      <c r="H29" s="62">
        <v>19</v>
      </c>
      <c r="I29" s="10">
        <f t="shared" si="10"/>
        <v>6.4406779661016946</v>
      </c>
      <c r="J29" s="25">
        <v>0</v>
      </c>
      <c r="K29" s="25">
        <v>0</v>
      </c>
      <c r="L29" s="25">
        <v>1</v>
      </c>
      <c r="M29" s="25">
        <f t="shared" si="11"/>
        <v>3</v>
      </c>
      <c r="N29" s="25">
        <v>1</v>
      </c>
      <c r="O29" s="25">
        <f t="shared" si="12"/>
        <v>3</v>
      </c>
      <c r="P29" s="25">
        <v>9</v>
      </c>
      <c r="Q29" s="25">
        <f t="shared" si="13"/>
        <v>9</v>
      </c>
      <c r="R29" s="25">
        <v>1</v>
      </c>
      <c r="S29" s="25">
        <f t="shared" si="14"/>
        <v>3</v>
      </c>
      <c r="T29" s="25">
        <v>1</v>
      </c>
      <c r="U29" s="25">
        <f t="shared" si="15"/>
        <v>3</v>
      </c>
      <c r="V29" s="25">
        <f t="shared" si="16"/>
        <v>21</v>
      </c>
      <c r="W29" s="25">
        <v>55.9</v>
      </c>
      <c r="X29" s="25">
        <f t="shared" si="20"/>
        <v>76.900000000000006</v>
      </c>
      <c r="Y29" s="10">
        <f t="shared" si="17"/>
        <v>21.014304291287385</v>
      </c>
      <c r="Z29" s="21">
        <v>13</v>
      </c>
      <c r="AA29" s="17">
        <f t="shared" si="18"/>
        <v>30.232558139534884</v>
      </c>
      <c r="AB29" s="35">
        <f>AA29+Y29+I29</f>
        <v>57.687540396923964</v>
      </c>
      <c r="AC29" s="8">
        <v>100</v>
      </c>
      <c r="AD29" s="18">
        <f t="shared" si="19"/>
        <v>0.57687540396923964</v>
      </c>
      <c r="AE29" s="9" t="s">
        <v>15</v>
      </c>
      <c r="AF29" s="4"/>
    </row>
    <row r="30" spans="1:32" s="23" customFormat="1" ht="16.5" customHeight="1" x14ac:dyDescent="0.25">
      <c r="A30" s="24">
        <v>21</v>
      </c>
      <c r="B30" s="31" t="s">
        <v>165</v>
      </c>
      <c r="C30" s="32" t="s">
        <v>25</v>
      </c>
      <c r="D30" s="7" t="s">
        <v>9</v>
      </c>
      <c r="E30" s="7" t="s">
        <v>13</v>
      </c>
      <c r="F30" s="7" t="s">
        <v>23</v>
      </c>
      <c r="G30" s="27" t="s">
        <v>84</v>
      </c>
      <c r="H30" s="88">
        <v>9</v>
      </c>
      <c r="I30" s="10">
        <f t="shared" si="10"/>
        <v>3.0508474576271185</v>
      </c>
      <c r="J30" s="25">
        <v>3</v>
      </c>
      <c r="K30" s="25">
        <f>J30*1</f>
        <v>3</v>
      </c>
      <c r="L30" s="25">
        <v>1</v>
      </c>
      <c r="M30" s="25">
        <f t="shared" si="11"/>
        <v>3</v>
      </c>
      <c r="N30" s="25">
        <v>1</v>
      </c>
      <c r="O30" s="25">
        <f t="shared" si="12"/>
        <v>3</v>
      </c>
      <c r="P30" s="25">
        <v>9</v>
      </c>
      <c r="Q30" s="25">
        <f t="shared" si="13"/>
        <v>9</v>
      </c>
      <c r="R30" s="25">
        <v>1</v>
      </c>
      <c r="S30" s="25">
        <f t="shared" si="14"/>
        <v>3</v>
      </c>
      <c r="T30" s="25">
        <v>1</v>
      </c>
      <c r="U30" s="25">
        <f t="shared" si="15"/>
        <v>3</v>
      </c>
      <c r="V30" s="25">
        <f t="shared" si="16"/>
        <v>24</v>
      </c>
      <c r="W30" s="34">
        <v>74.3</v>
      </c>
      <c r="X30" s="25">
        <f t="shared" si="20"/>
        <v>98.3</v>
      </c>
      <c r="Y30" s="10">
        <f t="shared" si="17"/>
        <v>16.439471007121057</v>
      </c>
      <c r="Z30" s="16">
        <v>12.5</v>
      </c>
      <c r="AA30" s="17">
        <f t="shared" si="18"/>
        <v>29.069767441860467</v>
      </c>
      <c r="AB30" s="35">
        <f>AA30+Y30+H30</f>
        <v>54.50923844898152</v>
      </c>
      <c r="AC30" s="8">
        <v>100</v>
      </c>
      <c r="AD30" s="18">
        <f t="shared" si="19"/>
        <v>0.54509238448981523</v>
      </c>
      <c r="AE30" s="9" t="s">
        <v>15</v>
      </c>
    </row>
    <row r="31" spans="1:32" s="23" customFormat="1" ht="16.5" customHeight="1" x14ac:dyDescent="0.25">
      <c r="A31" s="24"/>
      <c r="B31" s="31"/>
      <c r="C31" s="60"/>
      <c r="D31" s="7"/>
      <c r="E31" s="7"/>
      <c r="F31" s="39"/>
      <c r="G31" s="27"/>
      <c r="H31" s="62"/>
      <c r="I31" s="10"/>
      <c r="J31" s="25"/>
      <c r="K31" s="25"/>
      <c r="L31" s="25"/>
      <c r="M31" s="25"/>
      <c r="N31" s="25"/>
      <c r="O31" s="25"/>
      <c r="P31" s="25"/>
      <c r="Q31" s="25">
        <f t="shared" si="3"/>
        <v>0</v>
      </c>
      <c r="R31" s="25"/>
      <c r="S31" s="25"/>
      <c r="T31" s="25"/>
      <c r="U31" s="25"/>
      <c r="V31" s="25"/>
      <c r="W31" s="25"/>
      <c r="X31" s="25"/>
      <c r="Y31" s="10"/>
      <c r="Z31" s="21"/>
      <c r="AA31" s="17"/>
      <c r="AB31" s="35"/>
      <c r="AC31" s="8"/>
      <c r="AD31" s="18"/>
      <c r="AE31" s="9"/>
    </row>
    <row r="32" spans="1:32" s="23" customFormat="1" ht="16.5" customHeight="1" x14ac:dyDescent="0.25">
      <c r="A32" s="24">
        <v>22</v>
      </c>
      <c r="B32" s="31" t="s">
        <v>114</v>
      </c>
      <c r="C32" s="60" t="s">
        <v>17</v>
      </c>
      <c r="D32" s="7" t="s">
        <v>9</v>
      </c>
      <c r="E32" s="7" t="s">
        <v>13</v>
      </c>
      <c r="F32" s="7" t="s">
        <v>78</v>
      </c>
      <c r="G32" s="62" t="s">
        <v>87</v>
      </c>
      <c r="H32" s="88">
        <v>34</v>
      </c>
      <c r="I32" s="10">
        <f t="shared" ref="I32" si="23">20*H32/59</f>
        <v>11.525423728813559</v>
      </c>
      <c r="J32" s="25">
        <v>0</v>
      </c>
      <c r="K32" s="25">
        <f>J32*1</f>
        <v>0</v>
      </c>
      <c r="L32" s="25">
        <v>1</v>
      </c>
      <c r="M32" s="25">
        <f t="shared" ref="M32" si="24">L32*3</f>
        <v>3</v>
      </c>
      <c r="N32" s="25">
        <v>1</v>
      </c>
      <c r="O32" s="25">
        <f t="shared" ref="O32" si="25">N32*3</f>
        <v>3</v>
      </c>
      <c r="P32" s="25">
        <v>1</v>
      </c>
      <c r="Q32" s="25">
        <f t="shared" ref="Q32" si="26">P32*1</f>
        <v>1</v>
      </c>
      <c r="R32" s="25">
        <v>1</v>
      </c>
      <c r="S32" s="25">
        <f t="shared" ref="S32" si="27">R32*3</f>
        <v>3</v>
      </c>
      <c r="T32" s="25">
        <v>1</v>
      </c>
      <c r="U32" s="25">
        <f t="shared" ref="U32" si="28">T32*3</f>
        <v>3</v>
      </c>
      <c r="V32" s="25">
        <f t="shared" ref="V32" si="29">K32+M32+O32+Q32+S32+U32</f>
        <v>13</v>
      </c>
      <c r="W32" s="25">
        <v>41.5</v>
      </c>
      <c r="X32" s="25">
        <f t="shared" ref="X32" si="30">W32+V32</f>
        <v>54.5</v>
      </c>
      <c r="Y32" s="10">
        <f t="shared" ref="Y32" si="31">40*54.5/X32</f>
        <v>40</v>
      </c>
      <c r="Z32" s="21">
        <v>18.5</v>
      </c>
      <c r="AA32" s="17">
        <f t="shared" ref="AA32" si="32">40*Z32/18.5</f>
        <v>40</v>
      </c>
      <c r="AB32" s="35">
        <f t="shared" ref="AB32" si="33">I32+Y32+AA32</f>
        <v>91.525423728813564</v>
      </c>
      <c r="AC32" s="8">
        <v>100</v>
      </c>
      <c r="AD32" s="18">
        <f t="shared" ref="AD32" si="34">AB32%</f>
        <v>0.9152542372881356</v>
      </c>
      <c r="AE32" s="94" t="s">
        <v>26</v>
      </c>
    </row>
    <row r="33" spans="1:31" s="23" customFormat="1" ht="16.5" customHeight="1" x14ac:dyDescent="0.25">
      <c r="A33" s="24">
        <v>23</v>
      </c>
      <c r="B33" s="31" t="s">
        <v>102</v>
      </c>
      <c r="C33" s="32" t="s">
        <v>17</v>
      </c>
      <c r="D33" s="7" t="s">
        <v>9</v>
      </c>
      <c r="E33" s="7" t="s">
        <v>13</v>
      </c>
      <c r="F33" s="39" t="s">
        <v>23</v>
      </c>
      <c r="G33" s="27" t="s">
        <v>84</v>
      </c>
      <c r="H33" s="62">
        <v>28</v>
      </c>
      <c r="I33" s="10">
        <f t="shared" ref="I33:I48" si="35">20*H33/59</f>
        <v>9.4915254237288131</v>
      </c>
      <c r="J33" s="25">
        <v>0</v>
      </c>
      <c r="K33" s="25">
        <v>0</v>
      </c>
      <c r="L33" s="25">
        <v>1</v>
      </c>
      <c r="M33" s="25">
        <f t="shared" ref="M33:M48" si="36">L33*3</f>
        <v>3</v>
      </c>
      <c r="N33" s="25">
        <v>1</v>
      </c>
      <c r="O33" s="25">
        <f t="shared" ref="O33:O48" si="37">N33*3</f>
        <v>3</v>
      </c>
      <c r="P33" s="25">
        <v>0</v>
      </c>
      <c r="Q33" s="25">
        <f t="shared" ref="Q33:Q48" si="38">P33*1</f>
        <v>0</v>
      </c>
      <c r="R33" s="25">
        <v>0</v>
      </c>
      <c r="S33" s="25">
        <f t="shared" ref="S33:S48" si="39">R33*3</f>
        <v>0</v>
      </c>
      <c r="T33" s="25">
        <v>0</v>
      </c>
      <c r="U33" s="25">
        <f t="shared" ref="U33:U48" si="40">T33*3</f>
        <v>0</v>
      </c>
      <c r="V33" s="25">
        <f t="shared" ref="V33:V48" si="41">K33+M33+O33+Q33+S33+U33</f>
        <v>6</v>
      </c>
      <c r="W33" s="25">
        <v>48.9</v>
      </c>
      <c r="X33" s="25">
        <f t="shared" ref="X33:X48" si="42">W33+V33</f>
        <v>54.9</v>
      </c>
      <c r="Y33" s="10">
        <f t="shared" ref="Y33:Y48" si="43">40*54.5/X33</f>
        <v>39.708561020036434</v>
      </c>
      <c r="Z33" s="21">
        <v>17.5</v>
      </c>
      <c r="AA33" s="17">
        <f t="shared" ref="AA33:AA48" si="44">40*Z33/18.5</f>
        <v>37.837837837837839</v>
      </c>
      <c r="AB33" s="35">
        <f t="shared" ref="AB33:AB48" si="45">I33+Y33+AA33</f>
        <v>87.037924281603082</v>
      </c>
      <c r="AC33" s="8">
        <v>100</v>
      </c>
      <c r="AD33" s="18">
        <f t="shared" ref="AD33:AD48" si="46">AB33%</f>
        <v>0.87037924281603085</v>
      </c>
      <c r="AE33" s="94" t="s">
        <v>27</v>
      </c>
    </row>
    <row r="34" spans="1:31" s="23" customFormat="1" ht="16.5" customHeight="1" x14ac:dyDescent="0.25">
      <c r="A34" s="24">
        <v>24</v>
      </c>
      <c r="B34" s="31" t="s">
        <v>115</v>
      </c>
      <c r="C34" s="32" t="s">
        <v>17</v>
      </c>
      <c r="D34" s="7" t="s">
        <v>9</v>
      </c>
      <c r="E34" s="7" t="s">
        <v>13</v>
      </c>
      <c r="F34" s="7" t="s">
        <v>78</v>
      </c>
      <c r="G34" s="62" t="s">
        <v>87</v>
      </c>
      <c r="H34" s="88">
        <v>34</v>
      </c>
      <c r="I34" s="10">
        <f t="shared" si="35"/>
        <v>11.525423728813559</v>
      </c>
      <c r="J34" s="25">
        <v>0</v>
      </c>
      <c r="K34" s="25">
        <v>0</v>
      </c>
      <c r="L34" s="25">
        <v>3</v>
      </c>
      <c r="M34" s="25">
        <f t="shared" si="36"/>
        <v>9</v>
      </c>
      <c r="N34" s="25">
        <v>3</v>
      </c>
      <c r="O34" s="25">
        <f t="shared" si="37"/>
        <v>9</v>
      </c>
      <c r="P34" s="25">
        <v>0</v>
      </c>
      <c r="Q34" s="25">
        <f t="shared" si="38"/>
        <v>0</v>
      </c>
      <c r="R34" s="25">
        <v>0</v>
      </c>
      <c r="S34" s="25">
        <f t="shared" si="39"/>
        <v>0</v>
      </c>
      <c r="T34" s="25">
        <v>1</v>
      </c>
      <c r="U34" s="25">
        <f t="shared" si="40"/>
        <v>3</v>
      </c>
      <c r="V34" s="25">
        <f t="shared" si="41"/>
        <v>21</v>
      </c>
      <c r="W34" s="25">
        <v>44.01</v>
      </c>
      <c r="X34" s="25">
        <f t="shared" si="42"/>
        <v>65.009999999999991</v>
      </c>
      <c r="Y34" s="10">
        <f t="shared" si="43"/>
        <v>33.533302568835566</v>
      </c>
      <c r="Z34" s="16">
        <v>17.5</v>
      </c>
      <c r="AA34" s="17">
        <f t="shared" si="44"/>
        <v>37.837837837837839</v>
      </c>
      <c r="AB34" s="35">
        <f t="shared" si="45"/>
        <v>82.896564135486955</v>
      </c>
      <c r="AC34" s="8">
        <v>100</v>
      </c>
      <c r="AD34" s="18">
        <f t="shared" si="46"/>
        <v>0.8289656413548695</v>
      </c>
      <c r="AE34" s="94" t="s">
        <v>27</v>
      </c>
    </row>
    <row r="35" spans="1:31" s="23" customFormat="1" ht="16.5" customHeight="1" x14ac:dyDescent="0.25">
      <c r="A35" s="24">
        <v>25</v>
      </c>
      <c r="B35" s="31" t="s">
        <v>112</v>
      </c>
      <c r="C35" s="22" t="s">
        <v>17</v>
      </c>
      <c r="D35" s="7" t="s">
        <v>9</v>
      </c>
      <c r="E35" s="7" t="s">
        <v>13</v>
      </c>
      <c r="F35" s="7" t="s">
        <v>78</v>
      </c>
      <c r="G35" s="62" t="s">
        <v>86</v>
      </c>
      <c r="H35" s="88">
        <v>30</v>
      </c>
      <c r="I35" s="10">
        <f t="shared" si="35"/>
        <v>10.169491525423728</v>
      </c>
      <c r="J35" s="25">
        <v>0</v>
      </c>
      <c r="K35" s="25">
        <v>0</v>
      </c>
      <c r="L35" s="25">
        <v>1</v>
      </c>
      <c r="M35" s="25">
        <f t="shared" si="36"/>
        <v>3</v>
      </c>
      <c r="N35" s="25">
        <v>1</v>
      </c>
      <c r="O35" s="25">
        <f t="shared" si="37"/>
        <v>3</v>
      </c>
      <c r="P35" s="25">
        <v>0</v>
      </c>
      <c r="Q35" s="25">
        <f t="shared" si="38"/>
        <v>0</v>
      </c>
      <c r="R35" s="25">
        <v>0</v>
      </c>
      <c r="S35" s="25">
        <f t="shared" si="39"/>
        <v>0</v>
      </c>
      <c r="T35" s="25">
        <v>1</v>
      </c>
      <c r="U35" s="25">
        <f t="shared" si="40"/>
        <v>3</v>
      </c>
      <c r="V35" s="25">
        <f t="shared" si="41"/>
        <v>9</v>
      </c>
      <c r="W35" s="25">
        <v>54.5</v>
      </c>
      <c r="X35" s="25">
        <f t="shared" si="42"/>
        <v>63.5</v>
      </c>
      <c r="Y35" s="10">
        <f t="shared" si="43"/>
        <v>34.330708661417326</v>
      </c>
      <c r="Z35" s="21">
        <v>17.5</v>
      </c>
      <c r="AA35" s="17">
        <f t="shared" si="44"/>
        <v>37.837837837837839</v>
      </c>
      <c r="AB35" s="35">
        <f t="shared" si="45"/>
        <v>82.338038024678895</v>
      </c>
      <c r="AC35" s="8">
        <v>100</v>
      </c>
      <c r="AD35" s="18">
        <f t="shared" si="46"/>
        <v>0.82338038024678895</v>
      </c>
      <c r="AE35" s="94" t="s">
        <v>27</v>
      </c>
    </row>
    <row r="36" spans="1:31" s="23" customFormat="1" ht="16.5" customHeight="1" x14ac:dyDescent="0.25">
      <c r="A36" s="24">
        <v>26</v>
      </c>
      <c r="B36" s="31" t="s">
        <v>107</v>
      </c>
      <c r="C36" s="49" t="s">
        <v>17</v>
      </c>
      <c r="D36" s="7" t="s">
        <v>9</v>
      </c>
      <c r="E36" s="7" t="s">
        <v>13</v>
      </c>
      <c r="F36" s="39" t="s">
        <v>23</v>
      </c>
      <c r="G36" s="27" t="s">
        <v>84</v>
      </c>
      <c r="H36" s="30">
        <v>31</v>
      </c>
      <c r="I36" s="10">
        <f t="shared" si="35"/>
        <v>10.508474576271187</v>
      </c>
      <c r="J36" s="25">
        <v>0</v>
      </c>
      <c r="K36" s="25">
        <v>0</v>
      </c>
      <c r="L36" s="25">
        <v>1</v>
      </c>
      <c r="M36" s="25">
        <f t="shared" si="36"/>
        <v>3</v>
      </c>
      <c r="N36" s="25">
        <v>1</v>
      </c>
      <c r="O36" s="25">
        <f t="shared" si="37"/>
        <v>3</v>
      </c>
      <c r="P36" s="25">
        <v>9</v>
      </c>
      <c r="Q36" s="25">
        <f t="shared" si="38"/>
        <v>9</v>
      </c>
      <c r="R36" s="25">
        <v>1</v>
      </c>
      <c r="S36" s="25">
        <f t="shared" si="39"/>
        <v>3</v>
      </c>
      <c r="T36" s="25">
        <v>1</v>
      </c>
      <c r="U36" s="25">
        <f t="shared" si="40"/>
        <v>3</v>
      </c>
      <c r="V36" s="25">
        <f t="shared" si="41"/>
        <v>21</v>
      </c>
      <c r="W36" s="34">
        <v>54.9</v>
      </c>
      <c r="X36" s="25">
        <f t="shared" si="42"/>
        <v>75.900000000000006</v>
      </c>
      <c r="Y36" s="10">
        <f t="shared" si="43"/>
        <v>28.72200263504611</v>
      </c>
      <c r="Z36" s="16">
        <v>17.899999999999999</v>
      </c>
      <c r="AA36" s="17">
        <f t="shared" si="44"/>
        <v>38.702702702702702</v>
      </c>
      <c r="AB36" s="35">
        <f t="shared" si="45"/>
        <v>77.933179914020002</v>
      </c>
      <c r="AC36" s="8">
        <v>103</v>
      </c>
      <c r="AD36" s="18">
        <f t="shared" si="46"/>
        <v>0.77933179914020001</v>
      </c>
      <c r="AE36" s="9" t="s">
        <v>15</v>
      </c>
    </row>
    <row r="37" spans="1:31" s="23" customFormat="1" ht="16.5" customHeight="1" x14ac:dyDescent="0.25">
      <c r="A37" s="24">
        <v>27</v>
      </c>
      <c r="B37" s="31" t="s">
        <v>105</v>
      </c>
      <c r="C37" s="50" t="s">
        <v>17</v>
      </c>
      <c r="D37" s="7" t="s">
        <v>9</v>
      </c>
      <c r="E37" s="7" t="s">
        <v>13</v>
      </c>
      <c r="F37" s="39" t="s">
        <v>23</v>
      </c>
      <c r="G37" s="27" t="s">
        <v>84</v>
      </c>
      <c r="H37" s="62">
        <v>31</v>
      </c>
      <c r="I37" s="10">
        <f t="shared" si="35"/>
        <v>10.508474576271187</v>
      </c>
      <c r="J37" s="25">
        <v>0</v>
      </c>
      <c r="K37" s="25">
        <v>0</v>
      </c>
      <c r="L37" s="25">
        <v>1</v>
      </c>
      <c r="M37" s="25">
        <f t="shared" si="36"/>
        <v>3</v>
      </c>
      <c r="N37" s="25">
        <v>1</v>
      </c>
      <c r="O37" s="25">
        <f t="shared" si="37"/>
        <v>3</v>
      </c>
      <c r="P37" s="25">
        <v>0</v>
      </c>
      <c r="Q37" s="25">
        <f t="shared" si="38"/>
        <v>0</v>
      </c>
      <c r="R37" s="25">
        <v>0</v>
      </c>
      <c r="S37" s="25">
        <f t="shared" si="39"/>
        <v>0</v>
      </c>
      <c r="T37" s="25">
        <v>1</v>
      </c>
      <c r="U37" s="25">
        <f t="shared" si="40"/>
        <v>3</v>
      </c>
      <c r="V37" s="25">
        <f t="shared" si="41"/>
        <v>9</v>
      </c>
      <c r="W37" s="25">
        <v>49.8</v>
      </c>
      <c r="X37" s="25">
        <f t="shared" si="42"/>
        <v>58.8</v>
      </c>
      <c r="Y37" s="10">
        <f t="shared" si="43"/>
        <v>37.074829931972793</v>
      </c>
      <c r="Z37" s="16">
        <v>13</v>
      </c>
      <c r="AA37" s="17">
        <f t="shared" si="44"/>
        <v>28.108108108108109</v>
      </c>
      <c r="AB37" s="35">
        <f t="shared" si="45"/>
        <v>75.691412616352096</v>
      </c>
      <c r="AC37" s="8">
        <v>100</v>
      </c>
      <c r="AD37" s="18">
        <f t="shared" si="46"/>
        <v>0.75691412616352094</v>
      </c>
      <c r="AE37" s="9" t="s">
        <v>15</v>
      </c>
    </row>
    <row r="38" spans="1:31" s="23" customFormat="1" ht="16.5" customHeight="1" x14ac:dyDescent="0.25">
      <c r="A38" s="24">
        <v>28</v>
      </c>
      <c r="B38" s="31" t="s">
        <v>103</v>
      </c>
      <c r="C38" s="22" t="s">
        <v>17</v>
      </c>
      <c r="D38" s="7" t="s">
        <v>9</v>
      </c>
      <c r="E38" s="7" t="s">
        <v>13</v>
      </c>
      <c r="F38" s="39" t="s">
        <v>23</v>
      </c>
      <c r="G38" s="27" t="s">
        <v>84</v>
      </c>
      <c r="H38" s="62">
        <v>31</v>
      </c>
      <c r="I38" s="10">
        <f t="shared" si="35"/>
        <v>10.508474576271187</v>
      </c>
      <c r="J38" s="25">
        <v>0</v>
      </c>
      <c r="K38" s="25">
        <v>0</v>
      </c>
      <c r="L38" s="25">
        <v>1</v>
      </c>
      <c r="M38" s="25">
        <f t="shared" si="36"/>
        <v>3</v>
      </c>
      <c r="N38" s="25">
        <v>1</v>
      </c>
      <c r="O38" s="25">
        <f t="shared" si="37"/>
        <v>3</v>
      </c>
      <c r="P38" s="25">
        <v>0</v>
      </c>
      <c r="Q38" s="25">
        <f t="shared" si="38"/>
        <v>0</v>
      </c>
      <c r="R38" s="25">
        <v>0</v>
      </c>
      <c r="S38" s="25">
        <f t="shared" si="39"/>
        <v>0</v>
      </c>
      <c r="T38" s="25">
        <v>1</v>
      </c>
      <c r="U38" s="25">
        <f t="shared" si="40"/>
        <v>3</v>
      </c>
      <c r="V38" s="25">
        <f t="shared" si="41"/>
        <v>9</v>
      </c>
      <c r="W38" s="25">
        <v>74.5</v>
      </c>
      <c r="X38" s="25">
        <f t="shared" si="42"/>
        <v>83.5</v>
      </c>
      <c r="Y38" s="10">
        <f t="shared" si="43"/>
        <v>26.107784431137723</v>
      </c>
      <c r="Z38" s="21">
        <v>18</v>
      </c>
      <c r="AA38" s="17">
        <f t="shared" si="44"/>
        <v>38.918918918918919</v>
      </c>
      <c r="AB38" s="35">
        <f t="shared" si="45"/>
        <v>75.535177926327833</v>
      </c>
      <c r="AC38" s="8">
        <v>100</v>
      </c>
      <c r="AD38" s="18">
        <f t="shared" si="46"/>
        <v>0.75535177926327834</v>
      </c>
      <c r="AE38" s="9" t="s">
        <v>15</v>
      </c>
    </row>
    <row r="39" spans="1:31" s="23" customFormat="1" ht="16.5" customHeight="1" x14ac:dyDescent="0.25">
      <c r="A39" s="24">
        <v>29</v>
      </c>
      <c r="B39" s="31" t="s">
        <v>113</v>
      </c>
      <c r="C39" s="49" t="s">
        <v>17</v>
      </c>
      <c r="D39" s="7" t="s">
        <v>9</v>
      </c>
      <c r="E39" s="7" t="s">
        <v>13</v>
      </c>
      <c r="F39" s="7" t="s">
        <v>78</v>
      </c>
      <c r="G39" s="62" t="s">
        <v>85</v>
      </c>
      <c r="H39" s="88">
        <v>13</v>
      </c>
      <c r="I39" s="10">
        <f t="shared" si="35"/>
        <v>4.406779661016949</v>
      </c>
      <c r="J39" s="25">
        <v>0</v>
      </c>
      <c r="K39" s="25">
        <f t="shared" ref="K39:K48" si="47">J39*1</f>
        <v>0</v>
      </c>
      <c r="L39" s="25">
        <v>1</v>
      </c>
      <c r="M39" s="25">
        <f t="shared" si="36"/>
        <v>3</v>
      </c>
      <c r="N39" s="25">
        <v>1</v>
      </c>
      <c r="O39" s="25">
        <f t="shared" si="37"/>
        <v>3</v>
      </c>
      <c r="P39" s="25">
        <v>1</v>
      </c>
      <c r="Q39" s="25">
        <f t="shared" si="38"/>
        <v>1</v>
      </c>
      <c r="R39" s="25">
        <v>0</v>
      </c>
      <c r="S39" s="25">
        <f t="shared" si="39"/>
        <v>0</v>
      </c>
      <c r="T39" s="25">
        <v>1</v>
      </c>
      <c r="U39" s="25">
        <f t="shared" si="40"/>
        <v>3</v>
      </c>
      <c r="V39" s="25">
        <f t="shared" si="41"/>
        <v>10</v>
      </c>
      <c r="W39" s="34">
        <v>55.2</v>
      </c>
      <c r="X39" s="25">
        <f t="shared" si="42"/>
        <v>65.2</v>
      </c>
      <c r="Y39" s="10">
        <f t="shared" si="43"/>
        <v>33.435582822085891</v>
      </c>
      <c r="Z39" s="16">
        <v>16</v>
      </c>
      <c r="AA39" s="17">
        <f t="shared" si="44"/>
        <v>34.594594594594597</v>
      </c>
      <c r="AB39" s="35">
        <f t="shared" si="45"/>
        <v>72.436957077697429</v>
      </c>
      <c r="AC39" s="8">
        <v>100</v>
      </c>
      <c r="AD39" s="18">
        <f t="shared" si="46"/>
        <v>0.72436957077697428</v>
      </c>
      <c r="AE39" s="9" t="s">
        <v>15</v>
      </c>
    </row>
    <row r="40" spans="1:31" s="23" customFormat="1" ht="16.5" customHeight="1" x14ac:dyDescent="0.25">
      <c r="A40" s="24">
        <v>30</v>
      </c>
      <c r="B40" s="31" t="s">
        <v>174</v>
      </c>
      <c r="C40" s="49" t="s">
        <v>17</v>
      </c>
      <c r="D40" s="7" t="s">
        <v>9</v>
      </c>
      <c r="E40" s="7" t="s">
        <v>13</v>
      </c>
      <c r="F40" s="7" t="s">
        <v>23</v>
      </c>
      <c r="G40" s="62" t="s">
        <v>84</v>
      </c>
      <c r="H40" s="88">
        <v>14</v>
      </c>
      <c r="I40" s="10">
        <f t="shared" si="35"/>
        <v>4.7457627118644066</v>
      </c>
      <c r="J40" s="25">
        <v>7</v>
      </c>
      <c r="K40" s="25">
        <f t="shared" si="47"/>
        <v>7</v>
      </c>
      <c r="L40" s="25">
        <v>1</v>
      </c>
      <c r="M40" s="25">
        <f t="shared" si="36"/>
        <v>3</v>
      </c>
      <c r="N40" s="25">
        <v>1</v>
      </c>
      <c r="O40" s="25">
        <f t="shared" si="37"/>
        <v>3</v>
      </c>
      <c r="P40" s="25">
        <v>6</v>
      </c>
      <c r="Q40" s="25">
        <f t="shared" si="38"/>
        <v>6</v>
      </c>
      <c r="R40" s="25">
        <v>1</v>
      </c>
      <c r="S40" s="25">
        <f t="shared" si="39"/>
        <v>3</v>
      </c>
      <c r="T40" s="25">
        <v>1</v>
      </c>
      <c r="U40" s="25">
        <f t="shared" si="40"/>
        <v>3</v>
      </c>
      <c r="V40" s="25">
        <f t="shared" si="41"/>
        <v>25</v>
      </c>
      <c r="W40" s="34">
        <v>55.6</v>
      </c>
      <c r="X40" s="25">
        <f t="shared" si="42"/>
        <v>80.599999999999994</v>
      </c>
      <c r="Y40" s="10">
        <f t="shared" si="43"/>
        <v>27.047146401985113</v>
      </c>
      <c r="Z40" s="16">
        <v>14.8</v>
      </c>
      <c r="AA40" s="17">
        <f t="shared" si="44"/>
        <v>32</v>
      </c>
      <c r="AB40" s="35">
        <f t="shared" si="45"/>
        <v>63.792909113849518</v>
      </c>
      <c r="AC40" s="8">
        <v>100</v>
      </c>
      <c r="AD40" s="18">
        <f t="shared" si="46"/>
        <v>0.63792909113849516</v>
      </c>
      <c r="AE40" s="9" t="s">
        <v>15</v>
      </c>
    </row>
    <row r="41" spans="1:31" s="23" customFormat="1" ht="16.5" customHeight="1" x14ac:dyDescent="0.25">
      <c r="A41" s="24">
        <v>31</v>
      </c>
      <c r="B41" s="31" t="s">
        <v>175</v>
      </c>
      <c r="C41" s="49" t="s">
        <v>17</v>
      </c>
      <c r="D41" s="7" t="s">
        <v>9</v>
      </c>
      <c r="E41" s="7" t="s">
        <v>13</v>
      </c>
      <c r="F41" s="7" t="s">
        <v>23</v>
      </c>
      <c r="G41" s="62" t="s">
        <v>84</v>
      </c>
      <c r="H41" s="88">
        <v>15</v>
      </c>
      <c r="I41" s="10">
        <f t="shared" si="35"/>
        <v>5.0847457627118642</v>
      </c>
      <c r="J41" s="25">
        <v>8</v>
      </c>
      <c r="K41" s="25">
        <f t="shared" si="47"/>
        <v>8</v>
      </c>
      <c r="L41" s="25">
        <v>1</v>
      </c>
      <c r="M41" s="25">
        <f t="shared" si="36"/>
        <v>3</v>
      </c>
      <c r="N41" s="25">
        <v>1</v>
      </c>
      <c r="O41" s="25">
        <f t="shared" si="37"/>
        <v>3</v>
      </c>
      <c r="P41" s="25">
        <v>6</v>
      </c>
      <c r="Q41" s="25">
        <f t="shared" si="38"/>
        <v>6</v>
      </c>
      <c r="R41" s="25">
        <v>1</v>
      </c>
      <c r="S41" s="25">
        <f t="shared" si="39"/>
        <v>3</v>
      </c>
      <c r="T41" s="25">
        <v>1</v>
      </c>
      <c r="U41" s="25">
        <f t="shared" si="40"/>
        <v>3</v>
      </c>
      <c r="V41" s="25">
        <f t="shared" si="41"/>
        <v>26</v>
      </c>
      <c r="W41" s="34">
        <v>58.3</v>
      </c>
      <c r="X41" s="25">
        <f t="shared" si="42"/>
        <v>84.3</v>
      </c>
      <c r="Y41" s="10">
        <f t="shared" si="43"/>
        <v>25.860023724792409</v>
      </c>
      <c r="Z41" s="16">
        <v>13.5</v>
      </c>
      <c r="AA41" s="17">
        <f t="shared" si="44"/>
        <v>29.189189189189189</v>
      </c>
      <c r="AB41" s="35">
        <f t="shared" si="45"/>
        <v>60.133958676693467</v>
      </c>
      <c r="AC41" s="8">
        <v>100</v>
      </c>
      <c r="AD41" s="18">
        <f t="shared" si="46"/>
        <v>0.60133958676693466</v>
      </c>
      <c r="AE41" s="9" t="s">
        <v>15</v>
      </c>
    </row>
    <row r="42" spans="1:31" s="23" customFormat="1" ht="16.5" customHeight="1" x14ac:dyDescent="0.25">
      <c r="A42" s="24">
        <v>32</v>
      </c>
      <c r="B42" s="31" t="s">
        <v>173</v>
      </c>
      <c r="C42" s="49" t="s">
        <v>17</v>
      </c>
      <c r="D42" s="7" t="s">
        <v>9</v>
      </c>
      <c r="E42" s="7" t="s">
        <v>13</v>
      </c>
      <c r="F42" s="7" t="s">
        <v>23</v>
      </c>
      <c r="G42" s="62" t="s">
        <v>84</v>
      </c>
      <c r="H42" s="88">
        <v>12</v>
      </c>
      <c r="I42" s="10">
        <f t="shared" si="35"/>
        <v>4.0677966101694913</v>
      </c>
      <c r="J42" s="25">
        <v>6</v>
      </c>
      <c r="K42" s="25">
        <f t="shared" si="47"/>
        <v>6</v>
      </c>
      <c r="L42" s="25">
        <v>1</v>
      </c>
      <c r="M42" s="25">
        <f t="shared" si="36"/>
        <v>3</v>
      </c>
      <c r="N42" s="25">
        <v>1</v>
      </c>
      <c r="O42" s="25">
        <f t="shared" si="37"/>
        <v>3</v>
      </c>
      <c r="P42" s="25">
        <v>6</v>
      </c>
      <c r="Q42" s="25">
        <f t="shared" si="38"/>
        <v>6</v>
      </c>
      <c r="R42" s="25">
        <v>1</v>
      </c>
      <c r="S42" s="25">
        <f t="shared" si="39"/>
        <v>3</v>
      </c>
      <c r="T42" s="25">
        <v>1</v>
      </c>
      <c r="U42" s="25">
        <f t="shared" si="40"/>
        <v>3</v>
      </c>
      <c r="V42" s="25">
        <f t="shared" si="41"/>
        <v>24</v>
      </c>
      <c r="W42" s="34">
        <v>68.599999999999994</v>
      </c>
      <c r="X42" s="25">
        <f t="shared" si="42"/>
        <v>92.6</v>
      </c>
      <c r="Y42" s="10">
        <f t="shared" si="43"/>
        <v>23.542116630669547</v>
      </c>
      <c r="Z42" s="16">
        <v>15</v>
      </c>
      <c r="AA42" s="17">
        <f t="shared" si="44"/>
        <v>32.432432432432435</v>
      </c>
      <c r="AB42" s="35">
        <f t="shared" si="45"/>
        <v>60.04234567327147</v>
      </c>
      <c r="AC42" s="8">
        <v>100</v>
      </c>
      <c r="AD42" s="18">
        <f t="shared" si="46"/>
        <v>0.60042345673271469</v>
      </c>
      <c r="AE42" s="9" t="s">
        <v>15</v>
      </c>
    </row>
    <row r="43" spans="1:31" s="23" customFormat="1" ht="16.5" customHeight="1" x14ac:dyDescent="0.25">
      <c r="A43" s="24">
        <v>33</v>
      </c>
      <c r="B43" s="31" t="s">
        <v>176</v>
      </c>
      <c r="C43" s="49" t="s">
        <v>17</v>
      </c>
      <c r="D43" s="7" t="s">
        <v>9</v>
      </c>
      <c r="E43" s="7" t="s">
        <v>13</v>
      </c>
      <c r="F43" s="7" t="s">
        <v>23</v>
      </c>
      <c r="G43" s="62" t="s">
        <v>84</v>
      </c>
      <c r="H43" s="88">
        <v>12</v>
      </c>
      <c r="I43" s="10">
        <f t="shared" si="35"/>
        <v>4.0677966101694913</v>
      </c>
      <c r="J43" s="25">
        <v>9</v>
      </c>
      <c r="K43" s="25">
        <f t="shared" si="47"/>
        <v>9</v>
      </c>
      <c r="L43" s="25">
        <v>1</v>
      </c>
      <c r="M43" s="25">
        <f t="shared" si="36"/>
        <v>3</v>
      </c>
      <c r="N43" s="25">
        <v>1</v>
      </c>
      <c r="O43" s="25">
        <f t="shared" si="37"/>
        <v>3</v>
      </c>
      <c r="P43" s="25">
        <v>6</v>
      </c>
      <c r="Q43" s="25">
        <f t="shared" si="38"/>
        <v>6</v>
      </c>
      <c r="R43" s="25">
        <v>1</v>
      </c>
      <c r="S43" s="25">
        <f t="shared" si="39"/>
        <v>3</v>
      </c>
      <c r="T43" s="25">
        <v>1</v>
      </c>
      <c r="U43" s="25">
        <f t="shared" si="40"/>
        <v>3</v>
      </c>
      <c r="V43" s="25">
        <f t="shared" si="41"/>
        <v>27</v>
      </c>
      <c r="W43" s="34">
        <v>57.1</v>
      </c>
      <c r="X43" s="25">
        <f t="shared" si="42"/>
        <v>84.1</v>
      </c>
      <c r="Y43" s="10">
        <f t="shared" si="43"/>
        <v>25.92152199762188</v>
      </c>
      <c r="Z43" s="16">
        <v>13.5</v>
      </c>
      <c r="AA43" s="17">
        <f t="shared" si="44"/>
        <v>29.189189189189189</v>
      </c>
      <c r="AB43" s="35">
        <f t="shared" si="45"/>
        <v>59.178507796980561</v>
      </c>
      <c r="AC43" s="8">
        <v>100</v>
      </c>
      <c r="AD43" s="18">
        <f t="shared" si="46"/>
        <v>0.59178507796980562</v>
      </c>
      <c r="AE43" s="9" t="s">
        <v>15</v>
      </c>
    </row>
    <row r="44" spans="1:31" s="23" customFormat="1" ht="16.5" customHeight="1" x14ac:dyDescent="0.25">
      <c r="A44" s="24">
        <v>34</v>
      </c>
      <c r="B44" s="31" t="s">
        <v>170</v>
      </c>
      <c r="C44" s="49" t="s">
        <v>17</v>
      </c>
      <c r="D44" s="7" t="s">
        <v>9</v>
      </c>
      <c r="E44" s="7" t="s">
        <v>13</v>
      </c>
      <c r="F44" s="7" t="s">
        <v>23</v>
      </c>
      <c r="G44" s="62" t="s">
        <v>84</v>
      </c>
      <c r="H44" s="88">
        <v>12</v>
      </c>
      <c r="I44" s="10">
        <f t="shared" si="35"/>
        <v>4.0677966101694913</v>
      </c>
      <c r="J44" s="25">
        <v>3</v>
      </c>
      <c r="K44" s="25">
        <f t="shared" si="47"/>
        <v>3</v>
      </c>
      <c r="L44" s="25">
        <v>1</v>
      </c>
      <c r="M44" s="25">
        <f t="shared" si="36"/>
        <v>3</v>
      </c>
      <c r="N44" s="25">
        <v>1</v>
      </c>
      <c r="O44" s="25">
        <f t="shared" si="37"/>
        <v>3</v>
      </c>
      <c r="P44" s="25">
        <v>9</v>
      </c>
      <c r="Q44" s="25">
        <f t="shared" si="38"/>
        <v>9</v>
      </c>
      <c r="R44" s="25">
        <v>1</v>
      </c>
      <c r="S44" s="25">
        <f t="shared" si="39"/>
        <v>3</v>
      </c>
      <c r="T44" s="25">
        <v>1</v>
      </c>
      <c r="U44" s="25">
        <f t="shared" si="40"/>
        <v>3</v>
      </c>
      <c r="V44" s="25">
        <f t="shared" si="41"/>
        <v>24</v>
      </c>
      <c r="W44" s="34">
        <v>65.5</v>
      </c>
      <c r="X44" s="25">
        <f t="shared" si="42"/>
        <v>89.5</v>
      </c>
      <c r="Y44" s="10">
        <f t="shared" si="43"/>
        <v>24.35754189944134</v>
      </c>
      <c r="Z44" s="16">
        <v>14.2</v>
      </c>
      <c r="AA44" s="17">
        <f t="shared" si="44"/>
        <v>30.702702702702702</v>
      </c>
      <c r="AB44" s="35">
        <f t="shared" si="45"/>
        <v>59.128041212313533</v>
      </c>
      <c r="AC44" s="8">
        <v>100</v>
      </c>
      <c r="AD44" s="18">
        <f t="shared" si="46"/>
        <v>0.59128041212313531</v>
      </c>
      <c r="AE44" s="9" t="s">
        <v>15</v>
      </c>
    </row>
    <row r="45" spans="1:31" s="23" customFormat="1" ht="16.5" customHeight="1" x14ac:dyDescent="0.25">
      <c r="A45" s="24">
        <v>35</v>
      </c>
      <c r="B45" s="31" t="s">
        <v>172</v>
      </c>
      <c r="C45" s="49" t="s">
        <v>17</v>
      </c>
      <c r="D45" s="7" t="s">
        <v>9</v>
      </c>
      <c r="E45" s="7" t="s">
        <v>13</v>
      </c>
      <c r="F45" s="7" t="s">
        <v>23</v>
      </c>
      <c r="G45" s="62" t="s">
        <v>84</v>
      </c>
      <c r="H45" s="88">
        <v>11</v>
      </c>
      <c r="I45" s="10">
        <f t="shared" si="35"/>
        <v>3.7288135593220337</v>
      </c>
      <c r="J45" s="25">
        <v>5</v>
      </c>
      <c r="K45" s="25">
        <f t="shared" si="47"/>
        <v>5</v>
      </c>
      <c r="L45" s="25">
        <v>1</v>
      </c>
      <c r="M45" s="25">
        <f t="shared" si="36"/>
        <v>3</v>
      </c>
      <c r="N45" s="25">
        <v>1</v>
      </c>
      <c r="O45" s="25">
        <f t="shared" si="37"/>
        <v>3</v>
      </c>
      <c r="P45" s="25">
        <v>9</v>
      </c>
      <c r="Q45" s="25">
        <f t="shared" si="38"/>
        <v>9</v>
      </c>
      <c r="R45" s="25">
        <v>1</v>
      </c>
      <c r="S45" s="25">
        <f t="shared" si="39"/>
        <v>3</v>
      </c>
      <c r="T45" s="25">
        <v>1</v>
      </c>
      <c r="U45" s="25">
        <f t="shared" si="40"/>
        <v>3</v>
      </c>
      <c r="V45" s="25">
        <f t="shared" si="41"/>
        <v>26</v>
      </c>
      <c r="W45" s="34">
        <v>65.3</v>
      </c>
      <c r="X45" s="25">
        <f t="shared" si="42"/>
        <v>91.3</v>
      </c>
      <c r="Y45" s="10">
        <f t="shared" si="43"/>
        <v>23.877327491785323</v>
      </c>
      <c r="Z45" s="16">
        <v>14.5</v>
      </c>
      <c r="AA45" s="17">
        <f t="shared" si="44"/>
        <v>31.351351351351351</v>
      </c>
      <c r="AB45" s="35">
        <f t="shared" si="45"/>
        <v>58.957492402458712</v>
      </c>
      <c r="AC45" s="8">
        <v>100</v>
      </c>
      <c r="AD45" s="18">
        <f t="shared" si="46"/>
        <v>0.58957492402458711</v>
      </c>
      <c r="AE45" s="9" t="s">
        <v>15</v>
      </c>
    </row>
    <row r="46" spans="1:31" s="23" customFormat="1" ht="16.5" customHeight="1" x14ac:dyDescent="0.25">
      <c r="A46" s="24">
        <v>36</v>
      </c>
      <c r="B46" s="31" t="s">
        <v>171</v>
      </c>
      <c r="C46" s="49" t="s">
        <v>17</v>
      </c>
      <c r="D46" s="7" t="s">
        <v>9</v>
      </c>
      <c r="E46" s="7" t="s">
        <v>13</v>
      </c>
      <c r="F46" s="7" t="s">
        <v>23</v>
      </c>
      <c r="G46" s="62" t="s">
        <v>84</v>
      </c>
      <c r="H46" s="88">
        <v>14</v>
      </c>
      <c r="I46" s="10">
        <f t="shared" si="35"/>
        <v>4.7457627118644066</v>
      </c>
      <c r="J46" s="25">
        <v>4</v>
      </c>
      <c r="K46" s="25">
        <f t="shared" si="47"/>
        <v>4</v>
      </c>
      <c r="L46" s="25">
        <v>1</v>
      </c>
      <c r="M46" s="25">
        <f t="shared" si="36"/>
        <v>3</v>
      </c>
      <c r="N46" s="25">
        <v>1</v>
      </c>
      <c r="O46" s="25">
        <f t="shared" si="37"/>
        <v>3</v>
      </c>
      <c r="P46" s="25">
        <v>9</v>
      </c>
      <c r="Q46" s="25">
        <f t="shared" si="38"/>
        <v>9</v>
      </c>
      <c r="R46" s="25">
        <v>1</v>
      </c>
      <c r="S46" s="25">
        <f t="shared" si="39"/>
        <v>3</v>
      </c>
      <c r="T46" s="25">
        <v>1</v>
      </c>
      <c r="U46" s="25">
        <f t="shared" si="40"/>
        <v>3</v>
      </c>
      <c r="V46" s="25">
        <f t="shared" si="41"/>
        <v>25</v>
      </c>
      <c r="W46" s="34">
        <v>58.9</v>
      </c>
      <c r="X46" s="25">
        <f t="shared" si="42"/>
        <v>83.9</v>
      </c>
      <c r="Y46" s="10">
        <f t="shared" si="43"/>
        <v>25.983313468414778</v>
      </c>
      <c r="Z46" s="16">
        <v>12.6</v>
      </c>
      <c r="AA46" s="17">
        <f t="shared" si="44"/>
        <v>27.243243243243242</v>
      </c>
      <c r="AB46" s="35">
        <f t="shared" si="45"/>
        <v>57.972319423522428</v>
      </c>
      <c r="AC46" s="8">
        <v>100</v>
      </c>
      <c r="AD46" s="18">
        <f t="shared" si="46"/>
        <v>0.57972319423522434</v>
      </c>
      <c r="AE46" s="9" t="s">
        <v>15</v>
      </c>
    </row>
    <row r="47" spans="1:31" s="23" customFormat="1" ht="16.5" customHeight="1" x14ac:dyDescent="0.25">
      <c r="A47" s="24">
        <v>37</v>
      </c>
      <c r="B47" s="31" t="s">
        <v>168</v>
      </c>
      <c r="C47" s="49" t="s">
        <v>17</v>
      </c>
      <c r="D47" s="7" t="s">
        <v>9</v>
      </c>
      <c r="E47" s="7" t="s">
        <v>13</v>
      </c>
      <c r="F47" s="7" t="s">
        <v>23</v>
      </c>
      <c r="G47" s="62" t="s">
        <v>84</v>
      </c>
      <c r="H47" s="88">
        <v>9</v>
      </c>
      <c r="I47" s="10">
        <f t="shared" si="35"/>
        <v>3.0508474576271185</v>
      </c>
      <c r="J47" s="25">
        <v>1</v>
      </c>
      <c r="K47" s="25">
        <f t="shared" si="47"/>
        <v>1</v>
      </c>
      <c r="L47" s="25">
        <v>1</v>
      </c>
      <c r="M47" s="25">
        <f t="shared" si="36"/>
        <v>3</v>
      </c>
      <c r="N47" s="25">
        <v>1</v>
      </c>
      <c r="O47" s="25">
        <f t="shared" si="37"/>
        <v>3</v>
      </c>
      <c r="P47" s="25">
        <v>6</v>
      </c>
      <c r="Q47" s="25">
        <f t="shared" si="38"/>
        <v>6</v>
      </c>
      <c r="R47" s="25">
        <v>1</v>
      </c>
      <c r="S47" s="25">
        <f t="shared" si="39"/>
        <v>3</v>
      </c>
      <c r="T47" s="25">
        <v>1</v>
      </c>
      <c r="U47" s="25">
        <f t="shared" si="40"/>
        <v>3</v>
      </c>
      <c r="V47" s="25">
        <f t="shared" si="41"/>
        <v>19</v>
      </c>
      <c r="W47" s="34">
        <v>58.5</v>
      </c>
      <c r="X47" s="25">
        <f t="shared" si="42"/>
        <v>77.5</v>
      </c>
      <c r="Y47" s="10">
        <f t="shared" si="43"/>
        <v>28.129032258064516</v>
      </c>
      <c r="Z47" s="16">
        <v>12.3</v>
      </c>
      <c r="AA47" s="17">
        <f t="shared" si="44"/>
        <v>26.594594594594593</v>
      </c>
      <c r="AB47" s="35">
        <f t="shared" si="45"/>
        <v>57.774474310286223</v>
      </c>
      <c r="AC47" s="8">
        <v>100</v>
      </c>
      <c r="AD47" s="18">
        <f t="shared" si="46"/>
        <v>0.57774474310286228</v>
      </c>
      <c r="AE47" s="9" t="s">
        <v>15</v>
      </c>
    </row>
    <row r="48" spans="1:31" s="23" customFormat="1" ht="16.5" customHeight="1" x14ac:dyDescent="0.25">
      <c r="A48" s="24">
        <v>38</v>
      </c>
      <c r="B48" s="31" t="s">
        <v>169</v>
      </c>
      <c r="C48" s="49" t="s">
        <v>17</v>
      </c>
      <c r="D48" s="7" t="s">
        <v>9</v>
      </c>
      <c r="E48" s="7" t="s">
        <v>13</v>
      </c>
      <c r="F48" s="7" t="s">
        <v>23</v>
      </c>
      <c r="G48" s="62" t="s">
        <v>84</v>
      </c>
      <c r="H48" s="88">
        <v>10</v>
      </c>
      <c r="I48" s="10">
        <f t="shared" si="35"/>
        <v>3.3898305084745761</v>
      </c>
      <c r="J48" s="25">
        <v>2</v>
      </c>
      <c r="K48" s="25">
        <f t="shared" si="47"/>
        <v>2</v>
      </c>
      <c r="L48" s="25">
        <v>1</v>
      </c>
      <c r="M48" s="25">
        <f t="shared" si="36"/>
        <v>3</v>
      </c>
      <c r="N48" s="25">
        <v>1</v>
      </c>
      <c r="O48" s="25">
        <f t="shared" si="37"/>
        <v>3</v>
      </c>
      <c r="P48" s="25">
        <v>9</v>
      </c>
      <c r="Q48" s="25">
        <f t="shared" si="38"/>
        <v>9</v>
      </c>
      <c r="R48" s="25">
        <v>1</v>
      </c>
      <c r="S48" s="25">
        <f t="shared" si="39"/>
        <v>3</v>
      </c>
      <c r="T48" s="25">
        <v>1</v>
      </c>
      <c r="U48" s="25">
        <f t="shared" si="40"/>
        <v>3</v>
      </c>
      <c r="V48" s="25">
        <f t="shared" si="41"/>
        <v>23</v>
      </c>
      <c r="W48" s="34">
        <v>49.5</v>
      </c>
      <c r="X48" s="25">
        <f t="shared" si="42"/>
        <v>72.5</v>
      </c>
      <c r="Y48" s="10">
        <f t="shared" si="43"/>
        <v>30.068965517241381</v>
      </c>
      <c r="Z48" s="16">
        <v>10.5</v>
      </c>
      <c r="AA48" s="17">
        <f t="shared" si="44"/>
        <v>22.702702702702702</v>
      </c>
      <c r="AB48" s="35">
        <f t="shared" si="45"/>
        <v>56.161498728418657</v>
      </c>
      <c r="AC48" s="8">
        <v>100</v>
      </c>
      <c r="AD48" s="18">
        <f t="shared" si="46"/>
        <v>0.56161498728418657</v>
      </c>
      <c r="AE48" s="9" t="s">
        <v>15</v>
      </c>
    </row>
    <row r="49" spans="1:31" s="23" customFormat="1" ht="16.5" customHeight="1" x14ac:dyDescent="0.25">
      <c r="A49" s="67"/>
      <c r="B49" s="68"/>
      <c r="C49" s="98"/>
      <c r="D49" s="64"/>
      <c r="E49" s="64"/>
      <c r="F49" s="64"/>
      <c r="G49" s="92"/>
      <c r="H49" s="99"/>
      <c r="I49" s="70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2"/>
      <c r="X49" s="71"/>
      <c r="Y49" s="70"/>
      <c r="Z49" s="73"/>
      <c r="AA49" s="74"/>
      <c r="AB49" s="54"/>
      <c r="AC49" s="55"/>
      <c r="AD49" s="56"/>
      <c r="AE49" s="57"/>
    </row>
    <row r="50" spans="1:31" x14ac:dyDescent="0.2">
      <c r="C50" s="13"/>
      <c r="D50" s="12"/>
      <c r="F50" s="3"/>
    </row>
    <row r="51" spans="1:31" x14ac:dyDescent="0.2">
      <c r="B51" s="47"/>
      <c r="D51" s="46"/>
      <c r="E51" s="4" t="s">
        <v>80</v>
      </c>
      <c r="G51" s="63"/>
      <c r="H51" s="4"/>
      <c r="Z51" s="4"/>
    </row>
    <row r="52" spans="1:31" x14ac:dyDescent="0.2">
      <c r="B52" s="13"/>
      <c r="D52" s="46"/>
      <c r="E52" s="4" t="s">
        <v>35</v>
      </c>
      <c r="G52" s="63"/>
      <c r="H52" s="4"/>
      <c r="Z52" s="4"/>
    </row>
    <row r="53" spans="1:31" x14ac:dyDescent="0.2">
      <c r="D53" s="46"/>
      <c r="E53" s="4" t="s">
        <v>34</v>
      </c>
      <c r="G53" s="63"/>
      <c r="H53" s="4"/>
      <c r="Z53" s="4"/>
    </row>
    <row r="54" spans="1:31" x14ac:dyDescent="0.2">
      <c r="D54" s="46"/>
      <c r="E54" s="4" t="s">
        <v>36</v>
      </c>
      <c r="G54" s="63"/>
      <c r="H54" s="4"/>
      <c r="Z54" s="4"/>
    </row>
    <row r="55" spans="1:31" x14ac:dyDescent="0.2">
      <c r="D55" s="46"/>
      <c r="E55" s="4" t="s">
        <v>94</v>
      </c>
      <c r="G55" s="63"/>
      <c r="H55" s="4"/>
      <c r="Z55" s="4"/>
    </row>
    <row r="56" spans="1:31" s="23" customFormat="1" ht="16.5" customHeight="1" x14ac:dyDescent="0.25">
      <c r="A56" s="67"/>
      <c r="B56" s="68"/>
      <c r="C56" s="69"/>
      <c r="D56" s="64"/>
      <c r="E56" s="64"/>
      <c r="F56" s="52"/>
      <c r="G56" s="53"/>
      <c r="H56" s="64"/>
      <c r="I56" s="70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2"/>
      <c r="X56" s="71"/>
      <c r="Y56" s="70"/>
      <c r="Z56" s="73"/>
      <c r="AA56" s="74"/>
      <c r="AB56" s="54"/>
      <c r="AC56" s="55"/>
      <c r="AD56" s="56"/>
      <c r="AE56" s="57"/>
    </row>
  </sheetData>
  <sortState ref="A33:AG48">
    <sortCondition descending="1" ref="AB33:AB48"/>
  </sortState>
  <mergeCells count="6">
    <mergeCell ref="A7:AE7"/>
    <mergeCell ref="A1:AF1"/>
    <mergeCell ref="A3:AF3"/>
    <mergeCell ref="A4:AF4"/>
    <mergeCell ref="A5:AF5"/>
    <mergeCell ref="A6:AF6"/>
  </mergeCells>
  <pageMargins left="0.70866141732283472" right="0.70866141732283472" top="0.15748031496062992" bottom="0.15748031496062992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</vt:lpstr>
      <vt:lpstr>9-11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2023-01-20T06:04:39Z</cp:lastPrinted>
  <dcterms:created xsi:type="dcterms:W3CDTF">2017-09-13T09:18:13Z</dcterms:created>
  <dcterms:modified xsi:type="dcterms:W3CDTF">2023-12-09T17:11:25Z</dcterms:modified>
</cp:coreProperties>
</file>